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odhard\Downloads\"/>
    </mc:Choice>
  </mc:AlternateContent>
  <bookViews>
    <workbookView xWindow="0" yWindow="0" windowWidth="24000" windowHeight="8730" activeTab="1"/>
  </bookViews>
  <sheets>
    <sheet name="Systéme de point" sheetId="1" r:id="rId1"/>
    <sheet name="Synthése" sheetId="11" r:id="rId2"/>
    <sheet name="TOTAL 2021" sheetId="8" r:id="rId3"/>
    <sheet name="Porquerolles 21" sheetId="12" r:id="rId4"/>
    <sheet name="Coupe Printemps YCF 21" sheetId="28" r:id="rId5"/>
    <sheet name="VdVieux Port 21" sheetId="27" r:id="rId6"/>
    <sheet name="TBS 21" sheetId="14" r:id="rId7"/>
    <sheet name="Corsica classic 21" sheetId="23" r:id="rId8"/>
    <sheet name="Antibes 21" sheetId="4" r:id="rId9"/>
    <sheet name="Cannes 21" sheetId="20" r:id="rId10"/>
    <sheet name="CA YCF 21" sheetId="21" r:id="rId11"/>
    <sheet name="Saint-Tropez 21" sheetId="22" r:id="rId12"/>
  </sheets>
  <definedNames>
    <definedName name="_xlnm._FilterDatabase" localSheetId="8" hidden="1">'Antibes 21'!$A$4:$Z$57</definedName>
    <definedName name="_xlnm._FilterDatabase" localSheetId="2" hidden="1">'TOTAL 2021'!$A$6:$CH$138</definedName>
    <definedName name="_xlnm.Print_Titles" localSheetId="2">'TOTAL 2021'!$1:$5</definedName>
    <definedName name="_xlnm.Print_Area" localSheetId="1">Synthése!$A$2:$G$74</definedName>
    <definedName name="_xlnm.Print_Area" localSheetId="0">'Systéme de point'!$A$1:$R$23</definedName>
    <definedName name="_xlnm.Print_Area" localSheetId="2">'TOTAL 2021'!$A$2:$CF$138</definedName>
  </definedNames>
  <calcPr calcId="152511"/>
</workbook>
</file>

<file path=xl/calcChain.xml><?xml version="1.0" encoding="utf-8"?>
<calcChain xmlns="http://schemas.openxmlformats.org/spreadsheetml/2006/main">
  <c r="J93" i="8" l="1"/>
  <c r="J43" i="8"/>
  <c r="J54" i="8"/>
  <c r="J91" i="8"/>
  <c r="J76" i="8"/>
  <c r="J31" i="8"/>
  <c r="J96" i="8"/>
  <c r="J68" i="8"/>
  <c r="J18" i="8"/>
  <c r="J117" i="8"/>
  <c r="J55" i="8"/>
  <c r="J125" i="8"/>
  <c r="J64" i="8"/>
  <c r="J34" i="8"/>
  <c r="J32" i="8"/>
  <c r="J80" i="8"/>
  <c r="J84" i="8"/>
  <c r="J33" i="8"/>
  <c r="J57" i="8"/>
  <c r="J104" i="8"/>
  <c r="J11" i="8"/>
  <c r="J120" i="8"/>
  <c r="J88" i="8"/>
  <c r="J121" i="8"/>
  <c r="J111" i="8"/>
  <c r="J77" i="8"/>
  <c r="J21" i="8"/>
  <c r="J124" i="8"/>
  <c r="J7" i="8"/>
  <c r="J35" i="8"/>
  <c r="J127" i="8"/>
  <c r="J22" i="8"/>
  <c r="J50" i="8"/>
  <c r="J42" i="8"/>
  <c r="J128" i="8"/>
  <c r="J65" i="8"/>
  <c r="J113" i="8"/>
  <c r="J8" i="8"/>
  <c r="J58" i="8"/>
  <c r="J137" i="8"/>
  <c r="J20" i="8"/>
  <c r="J60" i="8"/>
  <c r="J12" i="8"/>
  <c r="J17" i="8"/>
  <c r="J26" i="8"/>
  <c r="J123" i="8"/>
  <c r="J118" i="8"/>
  <c r="J52" i="8"/>
  <c r="J122" i="8"/>
  <c r="J72" i="8"/>
  <c r="J37" i="8"/>
  <c r="J9" i="8"/>
  <c r="J115" i="8"/>
  <c r="J51" i="8"/>
  <c r="J56" i="8"/>
  <c r="J61" i="8"/>
  <c r="J82" i="8"/>
  <c r="J119" i="8"/>
  <c r="J89" i="8"/>
  <c r="J59" i="8"/>
  <c r="J41" i="8"/>
  <c r="J114" i="8"/>
  <c r="J67" i="8"/>
  <c r="J10" i="8"/>
  <c r="J99" i="8"/>
  <c r="J101" i="8"/>
  <c r="J90" i="8"/>
  <c r="J14" i="8"/>
  <c r="J78" i="8"/>
  <c r="J133" i="8"/>
  <c r="J81" i="8"/>
  <c r="J132" i="8"/>
  <c r="J30" i="8"/>
  <c r="J126" i="8"/>
  <c r="J87" i="8"/>
  <c r="J75" i="8"/>
  <c r="J102" i="8"/>
  <c r="J136" i="8"/>
  <c r="J63" i="8"/>
  <c r="J135" i="8"/>
  <c r="J66" i="8"/>
  <c r="J69" i="8"/>
  <c r="J74" i="8"/>
  <c r="J95" i="8"/>
  <c r="J112" i="8"/>
  <c r="J23" i="8"/>
  <c r="J98" i="8"/>
  <c r="J105" i="8"/>
  <c r="J134" i="8"/>
  <c r="J70" i="8"/>
  <c r="J40" i="8"/>
  <c r="J92" i="8"/>
  <c r="J79" i="8"/>
  <c r="J16" i="8"/>
  <c r="J13" i="8"/>
  <c r="J47" i="8"/>
  <c r="J44" i="8"/>
  <c r="J107" i="8"/>
  <c r="J110" i="8"/>
  <c r="J39" i="8"/>
  <c r="J85" i="8"/>
  <c r="J15" i="8"/>
  <c r="J83" i="8"/>
  <c r="J46" i="8"/>
  <c r="J130" i="8"/>
  <c r="J106" i="8"/>
  <c r="J129" i="8"/>
  <c r="J94" i="8"/>
  <c r="J131" i="8"/>
  <c r="J53" i="8"/>
  <c r="J100" i="8"/>
  <c r="J28" i="8"/>
  <c r="J29" i="8"/>
  <c r="J48" i="8"/>
  <c r="J19" i="8"/>
  <c r="J45" i="8"/>
  <c r="J25" i="8"/>
  <c r="J71" i="8"/>
  <c r="J62" i="8"/>
  <c r="J116" i="8"/>
  <c r="J109" i="8"/>
  <c r="J103" i="8"/>
  <c r="J86" i="8"/>
  <c r="J38" i="8"/>
  <c r="J49" i="8"/>
  <c r="J108" i="8"/>
  <c r="J27" i="8"/>
  <c r="J24" i="8"/>
  <c r="J36" i="8"/>
  <c r="J138" i="8"/>
  <c r="J73" i="8"/>
  <c r="J97" i="8"/>
  <c r="I97" i="8"/>
  <c r="H97" i="8"/>
  <c r="G97" i="8"/>
  <c r="I93" i="8"/>
  <c r="H93" i="8"/>
  <c r="G93" i="8"/>
  <c r="I43" i="8"/>
  <c r="H43" i="8"/>
  <c r="G43" i="8"/>
  <c r="I54" i="8"/>
  <c r="H54" i="8"/>
  <c r="G54" i="8"/>
  <c r="I91" i="8"/>
  <c r="H91" i="8"/>
  <c r="G91" i="8"/>
  <c r="I76" i="8"/>
  <c r="H76" i="8"/>
  <c r="G76" i="8"/>
  <c r="I31" i="8"/>
  <c r="H31" i="8"/>
  <c r="G31" i="8"/>
  <c r="I96" i="8"/>
  <c r="H96" i="8"/>
  <c r="G96" i="8"/>
  <c r="I68" i="8"/>
  <c r="H68" i="8"/>
  <c r="G68" i="8"/>
  <c r="I18" i="8"/>
  <c r="H18" i="8"/>
  <c r="G18" i="8"/>
  <c r="I117" i="8"/>
  <c r="H117" i="8"/>
  <c r="G117" i="8"/>
  <c r="I55" i="8"/>
  <c r="H55" i="8"/>
  <c r="G55" i="8"/>
  <c r="I125" i="8"/>
  <c r="H125" i="8"/>
  <c r="G125" i="8"/>
  <c r="I64" i="8"/>
  <c r="H64" i="8"/>
  <c r="G64" i="8"/>
  <c r="I34" i="8"/>
  <c r="H34" i="8"/>
  <c r="G34" i="8"/>
  <c r="I32" i="8"/>
  <c r="H32" i="8"/>
  <c r="G32" i="8"/>
  <c r="I80" i="8"/>
  <c r="H80" i="8"/>
  <c r="G80" i="8"/>
  <c r="I84" i="8"/>
  <c r="H84" i="8"/>
  <c r="G84" i="8"/>
  <c r="I33" i="8"/>
  <c r="H33" i="8"/>
  <c r="G33" i="8"/>
  <c r="I57" i="8"/>
  <c r="H57" i="8"/>
  <c r="G57" i="8"/>
  <c r="I104" i="8"/>
  <c r="H104" i="8"/>
  <c r="G104" i="8"/>
  <c r="I11" i="8"/>
  <c r="H11" i="8"/>
  <c r="G11" i="8"/>
  <c r="I120" i="8"/>
  <c r="H120" i="8"/>
  <c r="G120" i="8"/>
  <c r="I88" i="8"/>
  <c r="H88" i="8"/>
  <c r="G88" i="8"/>
  <c r="I121" i="8"/>
  <c r="H121" i="8"/>
  <c r="G121" i="8"/>
  <c r="I111" i="8"/>
  <c r="H111" i="8"/>
  <c r="G111" i="8"/>
  <c r="I77" i="8"/>
  <c r="H77" i="8"/>
  <c r="G77" i="8"/>
  <c r="I21" i="8"/>
  <c r="H21" i="8"/>
  <c r="G21" i="8"/>
  <c r="I124" i="8"/>
  <c r="H124" i="8"/>
  <c r="G124" i="8"/>
  <c r="I7" i="8"/>
  <c r="H7" i="8"/>
  <c r="G7" i="8"/>
  <c r="I35" i="8"/>
  <c r="H35" i="8"/>
  <c r="G35" i="8"/>
  <c r="I127" i="8"/>
  <c r="H127" i="8"/>
  <c r="G127" i="8"/>
  <c r="I22" i="8"/>
  <c r="H22" i="8"/>
  <c r="G22" i="8"/>
  <c r="I50" i="8"/>
  <c r="H50" i="8"/>
  <c r="G50" i="8"/>
  <c r="I42" i="8"/>
  <c r="H42" i="8"/>
  <c r="G42" i="8"/>
  <c r="I128" i="8"/>
  <c r="H128" i="8"/>
  <c r="G128" i="8"/>
  <c r="I65" i="8"/>
  <c r="H65" i="8"/>
  <c r="G65" i="8"/>
  <c r="I113" i="8"/>
  <c r="H113" i="8"/>
  <c r="G113" i="8"/>
  <c r="I8" i="8"/>
  <c r="H8" i="8"/>
  <c r="G8" i="8"/>
  <c r="I58" i="8"/>
  <c r="H58" i="8"/>
  <c r="G58" i="8"/>
  <c r="I137" i="8"/>
  <c r="H137" i="8"/>
  <c r="G137" i="8"/>
  <c r="I20" i="8"/>
  <c r="H20" i="8"/>
  <c r="G20" i="8"/>
  <c r="I60" i="8"/>
  <c r="H60" i="8"/>
  <c r="G60" i="8"/>
  <c r="I12" i="8"/>
  <c r="H12" i="8"/>
  <c r="G12" i="8"/>
  <c r="I17" i="8"/>
  <c r="H17" i="8"/>
  <c r="G17" i="8"/>
  <c r="I26" i="8"/>
  <c r="H26" i="8"/>
  <c r="G26" i="8"/>
  <c r="I123" i="8"/>
  <c r="H123" i="8"/>
  <c r="G123" i="8"/>
  <c r="I118" i="8"/>
  <c r="H118" i="8"/>
  <c r="G118" i="8"/>
  <c r="I52" i="8"/>
  <c r="H52" i="8"/>
  <c r="G52" i="8"/>
  <c r="I122" i="8"/>
  <c r="H122" i="8"/>
  <c r="G122" i="8"/>
  <c r="I72" i="8"/>
  <c r="H72" i="8"/>
  <c r="G72" i="8"/>
  <c r="I37" i="8"/>
  <c r="H37" i="8"/>
  <c r="G37" i="8"/>
  <c r="I9" i="8"/>
  <c r="H9" i="8"/>
  <c r="G9" i="8"/>
  <c r="I115" i="8"/>
  <c r="H115" i="8"/>
  <c r="G115" i="8"/>
  <c r="I51" i="8"/>
  <c r="H51" i="8"/>
  <c r="G51" i="8"/>
  <c r="I56" i="8"/>
  <c r="H56" i="8"/>
  <c r="G56" i="8"/>
  <c r="I61" i="8"/>
  <c r="H61" i="8"/>
  <c r="G61" i="8"/>
  <c r="I82" i="8"/>
  <c r="H82" i="8"/>
  <c r="G82" i="8"/>
  <c r="I119" i="8"/>
  <c r="H119" i="8"/>
  <c r="G119" i="8"/>
  <c r="I89" i="8"/>
  <c r="H89" i="8"/>
  <c r="G89" i="8"/>
  <c r="I59" i="8"/>
  <c r="H59" i="8"/>
  <c r="G59" i="8"/>
  <c r="I41" i="8"/>
  <c r="H41" i="8"/>
  <c r="G41" i="8"/>
  <c r="I114" i="8"/>
  <c r="H114" i="8"/>
  <c r="G114" i="8"/>
  <c r="I67" i="8"/>
  <c r="H67" i="8"/>
  <c r="G67" i="8"/>
  <c r="I10" i="8"/>
  <c r="H10" i="8"/>
  <c r="G10" i="8"/>
  <c r="I99" i="8"/>
  <c r="H99" i="8"/>
  <c r="G99" i="8"/>
  <c r="I101" i="8"/>
  <c r="H101" i="8"/>
  <c r="G101" i="8"/>
  <c r="I90" i="8"/>
  <c r="H90" i="8"/>
  <c r="G90" i="8"/>
  <c r="I14" i="8"/>
  <c r="H14" i="8"/>
  <c r="G14" i="8"/>
  <c r="I78" i="8"/>
  <c r="H78" i="8"/>
  <c r="G78" i="8"/>
  <c r="I133" i="8"/>
  <c r="H133" i="8"/>
  <c r="G133" i="8"/>
  <c r="I81" i="8"/>
  <c r="H81" i="8"/>
  <c r="G81" i="8"/>
  <c r="I132" i="8"/>
  <c r="H132" i="8"/>
  <c r="G132" i="8"/>
  <c r="I30" i="8"/>
  <c r="H30" i="8"/>
  <c r="G30" i="8"/>
  <c r="I126" i="8"/>
  <c r="H126" i="8"/>
  <c r="G126" i="8"/>
  <c r="I87" i="8"/>
  <c r="H87" i="8"/>
  <c r="G87" i="8"/>
  <c r="I75" i="8"/>
  <c r="H75" i="8"/>
  <c r="G75" i="8"/>
  <c r="I102" i="8"/>
  <c r="H102" i="8"/>
  <c r="G102" i="8"/>
  <c r="I136" i="8"/>
  <c r="H136" i="8"/>
  <c r="G136" i="8"/>
  <c r="I63" i="8"/>
  <c r="H63" i="8"/>
  <c r="G63" i="8"/>
  <c r="I135" i="8"/>
  <c r="H135" i="8"/>
  <c r="G135" i="8"/>
  <c r="I66" i="8"/>
  <c r="H66" i="8"/>
  <c r="G66" i="8"/>
  <c r="I69" i="8"/>
  <c r="H69" i="8"/>
  <c r="G69" i="8"/>
  <c r="I74" i="8"/>
  <c r="H74" i="8"/>
  <c r="G74" i="8"/>
  <c r="I95" i="8"/>
  <c r="H95" i="8"/>
  <c r="G95" i="8"/>
  <c r="I112" i="8"/>
  <c r="H112" i="8"/>
  <c r="G112" i="8"/>
  <c r="I23" i="8"/>
  <c r="H23" i="8"/>
  <c r="G23" i="8"/>
  <c r="I98" i="8"/>
  <c r="H98" i="8"/>
  <c r="G98" i="8"/>
  <c r="I105" i="8"/>
  <c r="H105" i="8"/>
  <c r="G105" i="8"/>
  <c r="I134" i="8"/>
  <c r="H134" i="8"/>
  <c r="G134" i="8"/>
  <c r="I70" i="8"/>
  <c r="H70" i="8"/>
  <c r="G70" i="8"/>
  <c r="I40" i="8"/>
  <c r="H40" i="8"/>
  <c r="G40" i="8"/>
  <c r="I92" i="8"/>
  <c r="H92" i="8"/>
  <c r="G92" i="8"/>
  <c r="I79" i="8"/>
  <c r="H79" i="8"/>
  <c r="G79" i="8"/>
  <c r="I16" i="8"/>
  <c r="H16" i="8"/>
  <c r="G16" i="8"/>
  <c r="I13" i="8"/>
  <c r="H13" i="8"/>
  <c r="G13" i="8"/>
  <c r="I47" i="8"/>
  <c r="H47" i="8"/>
  <c r="G47" i="8"/>
  <c r="I44" i="8"/>
  <c r="H44" i="8"/>
  <c r="G44" i="8"/>
  <c r="I107" i="8"/>
  <c r="H107" i="8"/>
  <c r="G107" i="8"/>
  <c r="I110" i="8"/>
  <c r="H110" i="8"/>
  <c r="G110" i="8"/>
  <c r="I39" i="8"/>
  <c r="H39" i="8"/>
  <c r="G39" i="8"/>
  <c r="I85" i="8"/>
  <c r="H85" i="8"/>
  <c r="G85" i="8"/>
  <c r="I15" i="8"/>
  <c r="H15" i="8"/>
  <c r="G15" i="8"/>
  <c r="I83" i="8"/>
  <c r="H83" i="8"/>
  <c r="G83" i="8"/>
  <c r="I46" i="8"/>
  <c r="H46" i="8"/>
  <c r="G46" i="8"/>
  <c r="I130" i="8"/>
  <c r="H130" i="8"/>
  <c r="G130" i="8"/>
  <c r="I106" i="8"/>
  <c r="H106" i="8"/>
  <c r="G106" i="8"/>
  <c r="I129" i="8"/>
  <c r="H129" i="8"/>
  <c r="G129" i="8"/>
  <c r="I94" i="8"/>
  <c r="H94" i="8"/>
  <c r="G94" i="8"/>
  <c r="I131" i="8"/>
  <c r="H131" i="8"/>
  <c r="G131" i="8"/>
  <c r="I53" i="8"/>
  <c r="H53" i="8"/>
  <c r="G53" i="8"/>
  <c r="I100" i="8"/>
  <c r="H100" i="8"/>
  <c r="G100" i="8"/>
  <c r="I28" i="8"/>
  <c r="H28" i="8"/>
  <c r="G28" i="8"/>
  <c r="I29" i="8"/>
  <c r="H29" i="8"/>
  <c r="G29" i="8"/>
  <c r="I48" i="8"/>
  <c r="H48" i="8"/>
  <c r="G48" i="8"/>
  <c r="I19" i="8"/>
  <c r="H19" i="8"/>
  <c r="G19" i="8"/>
  <c r="I45" i="8"/>
  <c r="H45" i="8"/>
  <c r="G45" i="8"/>
  <c r="I25" i="8"/>
  <c r="H25" i="8"/>
  <c r="G25" i="8"/>
  <c r="I71" i="8"/>
  <c r="H71" i="8"/>
  <c r="G71" i="8"/>
  <c r="I62" i="8"/>
  <c r="H62" i="8"/>
  <c r="G62" i="8"/>
  <c r="I116" i="8"/>
  <c r="H116" i="8"/>
  <c r="G116" i="8"/>
  <c r="I109" i="8"/>
  <c r="H109" i="8"/>
  <c r="G109" i="8"/>
  <c r="I103" i="8"/>
  <c r="H103" i="8"/>
  <c r="G103" i="8"/>
  <c r="I86" i="8"/>
  <c r="H86" i="8"/>
  <c r="G86" i="8"/>
  <c r="I38" i="8"/>
  <c r="H38" i="8"/>
  <c r="G38" i="8"/>
  <c r="I49" i="8"/>
  <c r="H49" i="8"/>
  <c r="G49" i="8"/>
  <c r="I108" i="8"/>
  <c r="H108" i="8"/>
  <c r="G108" i="8"/>
  <c r="I27" i="8"/>
  <c r="H27" i="8"/>
  <c r="G27" i="8"/>
  <c r="I24" i="8"/>
  <c r="H24" i="8"/>
  <c r="G24" i="8"/>
  <c r="I36" i="8"/>
  <c r="H36" i="8"/>
  <c r="G36" i="8"/>
  <c r="I138" i="8"/>
  <c r="H138" i="8"/>
  <c r="G138" i="8"/>
  <c r="I73" i="8"/>
  <c r="H73" i="8"/>
  <c r="G73" i="8"/>
  <c r="N81" i="22"/>
  <c r="N60" i="22"/>
  <c r="N31" i="22"/>
  <c r="N37" i="22"/>
  <c r="N11" i="22"/>
  <c r="N80" i="22"/>
  <c r="N63" i="22"/>
  <c r="N62" i="22"/>
  <c r="N56" i="22"/>
  <c r="N40" i="22"/>
  <c r="N38" i="22"/>
  <c r="N39" i="22"/>
  <c r="N29" i="22"/>
  <c r="N10" i="22"/>
  <c r="N9" i="22"/>
  <c r="N84" i="22"/>
  <c r="N71" i="22"/>
  <c r="N67" i="22"/>
  <c r="N68" i="22"/>
  <c r="N57" i="22"/>
  <c r="N46" i="22"/>
  <c r="N47" i="22"/>
  <c r="N44" i="22"/>
  <c r="N23" i="22"/>
  <c r="N19" i="22"/>
  <c r="N12" i="22"/>
  <c r="N6" i="22"/>
  <c r="N82" i="22"/>
  <c r="N74" i="22"/>
  <c r="N55" i="22"/>
  <c r="N36" i="22"/>
  <c r="N27" i="22"/>
  <c r="N17" i="22"/>
  <c r="N16" i="22"/>
  <c r="N73" i="22"/>
  <c r="N72" i="22"/>
  <c r="N51" i="22"/>
  <c r="N43" i="22"/>
  <c r="N50" i="22"/>
  <c r="N42" i="22"/>
  <c r="N33" i="22"/>
  <c r="N7" i="22"/>
  <c r="N20" i="22"/>
  <c r="N75" i="22"/>
  <c r="N58" i="22"/>
  <c r="N15" i="22"/>
  <c r="N3" i="22"/>
  <c r="N78" i="22"/>
  <c r="N52" i="22"/>
  <c r="N34" i="22"/>
  <c r="N18" i="22"/>
  <c r="N22" i="22"/>
  <c r="N26" i="22"/>
  <c r="N77" i="22"/>
  <c r="N64" i="22"/>
  <c r="N49" i="22"/>
  <c r="N32" i="22"/>
  <c r="N25" i="22"/>
  <c r="N13" i="22"/>
  <c r="N24" i="22"/>
  <c r="N83" i="22"/>
  <c r="N79" i="22"/>
  <c r="N76" i="22"/>
  <c r="N70" i="22"/>
  <c r="N69" i="22"/>
  <c r="N65" i="22"/>
  <c r="N61" i="22"/>
  <c r="N45" i="22"/>
  <c r="N30" i="22"/>
  <c r="N28" i="22"/>
  <c r="N35" i="22"/>
  <c r="N14" i="22"/>
  <c r="N21" i="22"/>
  <c r="N8" i="22"/>
  <c r="N4" i="22"/>
  <c r="N66" i="22"/>
  <c r="N59" i="22"/>
  <c r="N54" i="22"/>
  <c r="N53" i="22"/>
  <c r="N48" i="22"/>
  <c r="N41" i="22"/>
  <c r="N5" i="22"/>
  <c r="R57" i="20"/>
  <c r="P57" i="20"/>
  <c r="R53" i="20"/>
  <c r="P53" i="20"/>
  <c r="R44" i="20"/>
  <c r="P44" i="20"/>
  <c r="R35" i="20"/>
  <c r="P35" i="20"/>
  <c r="R31" i="20"/>
  <c r="P31" i="20"/>
  <c r="R22" i="20"/>
  <c r="P22" i="20"/>
  <c r="R12" i="20"/>
  <c r="P12" i="20"/>
  <c r="R6" i="20"/>
  <c r="P6" i="20"/>
  <c r="R54" i="20"/>
  <c r="P54" i="20"/>
  <c r="R48" i="20"/>
  <c r="P48" i="20"/>
  <c r="R47" i="20"/>
  <c r="P47" i="20"/>
  <c r="R39" i="20"/>
  <c r="P39" i="20"/>
  <c r="R40" i="20"/>
  <c r="P40" i="20"/>
  <c r="R34" i="20"/>
  <c r="P34" i="20"/>
  <c r="R13" i="20"/>
  <c r="P13" i="20"/>
  <c r="R20" i="20"/>
  <c r="P20" i="20"/>
  <c r="R11" i="20"/>
  <c r="P11" i="20"/>
  <c r="R4" i="20"/>
  <c r="P4" i="20"/>
  <c r="R50" i="20"/>
  <c r="P50" i="20"/>
  <c r="R51" i="20"/>
  <c r="P51" i="20"/>
  <c r="R45" i="20"/>
  <c r="P45" i="20"/>
  <c r="R26" i="20"/>
  <c r="P26" i="20"/>
  <c r="R17" i="20"/>
  <c r="P17" i="20"/>
  <c r="R14" i="20"/>
  <c r="P14" i="20"/>
  <c r="R7" i="20"/>
  <c r="P7" i="20"/>
  <c r="R55" i="20"/>
  <c r="P55" i="20"/>
  <c r="R43" i="20"/>
  <c r="P43" i="20"/>
  <c r="R42" i="20"/>
  <c r="P42" i="20"/>
  <c r="R38" i="20"/>
  <c r="P38" i="20"/>
  <c r="R37" i="20"/>
  <c r="P37" i="20"/>
  <c r="R30" i="20"/>
  <c r="P30" i="20"/>
  <c r="R33" i="20"/>
  <c r="P33" i="20"/>
  <c r="R21" i="20"/>
  <c r="P21" i="20"/>
  <c r="R10" i="20"/>
  <c r="P10" i="20"/>
  <c r="R8" i="20"/>
  <c r="P8" i="20"/>
  <c r="R52" i="20"/>
  <c r="P52" i="20"/>
  <c r="R49" i="20"/>
  <c r="P49" i="20"/>
  <c r="R36" i="20"/>
  <c r="P36" i="20"/>
  <c r="R27" i="20"/>
  <c r="P27" i="20"/>
  <c r="R32" i="20"/>
  <c r="P32" i="20"/>
  <c r="R23" i="20"/>
  <c r="P23" i="20"/>
  <c r="R9" i="20"/>
  <c r="P9" i="20"/>
  <c r="R5" i="20"/>
  <c r="P5" i="20"/>
  <c r="R3" i="20"/>
  <c r="P3" i="20"/>
  <c r="R29" i="20"/>
  <c r="P29" i="20"/>
  <c r="R25" i="20"/>
  <c r="P25" i="20"/>
  <c r="R15" i="20"/>
  <c r="P15" i="20"/>
  <c r="R56" i="20"/>
  <c r="P56" i="20"/>
  <c r="R46" i="20"/>
  <c r="P46" i="20"/>
  <c r="R41" i="20"/>
  <c r="P41" i="20"/>
  <c r="R28" i="20"/>
  <c r="P28" i="20"/>
  <c r="R19" i="20"/>
  <c r="P19" i="20"/>
  <c r="R24" i="20"/>
  <c r="P24" i="20"/>
  <c r="R16" i="20"/>
  <c r="P16" i="20"/>
  <c r="R18" i="20"/>
  <c r="P18" i="20"/>
  <c r="N11" i="14"/>
  <c r="N10" i="14"/>
  <c r="N9" i="14"/>
  <c r="N8" i="14"/>
  <c r="N7" i="14"/>
  <c r="N5" i="14"/>
  <c r="N6" i="14"/>
  <c r="N4" i="14"/>
  <c r="N37" i="12"/>
  <c r="N36" i="12"/>
  <c r="N34" i="12"/>
  <c r="N33" i="12"/>
  <c r="N30" i="12"/>
  <c r="N28" i="12"/>
  <c r="N27" i="12"/>
  <c r="N26" i="12"/>
  <c r="N24" i="12"/>
  <c r="N22" i="12"/>
  <c r="N21" i="12"/>
  <c r="N15" i="12"/>
  <c r="N14" i="12"/>
  <c r="N9" i="12"/>
  <c r="N6" i="12"/>
  <c r="N5" i="12"/>
  <c r="N4" i="12"/>
  <c r="N38" i="12"/>
  <c r="N29" i="12"/>
  <c r="N25" i="12"/>
  <c r="N23" i="12"/>
  <c r="N20" i="12"/>
  <c r="N18" i="12"/>
  <c r="N17" i="12"/>
  <c r="N12" i="12"/>
  <c r="N8" i="12"/>
  <c r="N39" i="12"/>
  <c r="N35" i="12"/>
  <c r="N32" i="12"/>
  <c r="N31" i="12"/>
  <c r="N19" i="12"/>
  <c r="N16" i="12"/>
  <c r="N13" i="12"/>
  <c r="N11" i="12"/>
  <c r="N10" i="12"/>
  <c r="N7" i="12"/>
  <c r="O9" i="28"/>
  <c r="O15" i="28"/>
  <c r="M7" i="28"/>
  <c r="M11" i="28"/>
  <c r="M8" i="28"/>
  <c r="M6" i="28"/>
  <c r="M5" i="28"/>
  <c r="M12" i="28"/>
  <c r="M15" i="28"/>
  <c r="M10" i="28"/>
  <c r="O10" i="28" s="1"/>
  <c r="M4" i="28"/>
  <c r="I9" i="28"/>
  <c r="I15" i="28"/>
  <c r="I16" i="28"/>
  <c r="O16" i="28" s="1"/>
  <c r="N31" i="20" l="1"/>
  <c r="N6" i="20"/>
  <c r="N4" i="20"/>
  <c r="N26" i="20"/>
  <c r="N43" i="20"/>
  <c r="N33" i="20"/>
  <c r="N42" i="20"/>
  <c r="N9" i="20"/>
  <c r="N28" i="20"/>
  <c r="N24" i="20"/>
  <c r="N53" i="20"/>
  <c r="N35" i="20"/>
  <c r="N22" i="20"/>
  <c r="N47" i="20"/>
  <c r="N13" i="20"/>
  <c r="N36" i="20"/>
  <c r="N32" i="20"/>
  <c r="N15" i="20"/>
  <c r="N41" i="20"/>
  <c r="N12" i="20"/>
  <c r="N48" i="20"/>
  <c r="N7" i="20"/>
  <c r="N21" i="20"/>
  <c r="N23" i="20"/>
  <c r="N18" i="20"/>
  <c r="N44" i="20"/>
  <c r="N20" i="20"/>
  <c r="N17" i="20"/>
  <c r="N55" i="20"/>
  <c r="N52" i="20"/>
  <c r="N38" i="20"/>
  <c r="N10" i="20"/>
  <c r="N56" i="20"/>
  <c r="N19" i="20"/>
  <c r="N57" i="20"/>
  <c r="N14" i="20"/>
  <c r="N37" i="20"/>
  <c r="N45" i="20"/>
  <c r="N49" i="20"/>
  <c r="N46" i="20"/>
  <c r="N25" i="20"/>
  <c r="N40" i="20"/>
  <c r="N51" i="20"/>
  <c r="N34" i="20"/>
  <c r="N11" i="20"/>
  <c r="N30" i="20"/>
  <c r="N5" i="20"/>
  <c r="N3" i="20"/>
  <c r="N16" i="20"/>
  <c r="N54" i="20"/>
  <c r="N39" i="20"/>
  <c r="N50" i="20"/>
  <c r="N8" i="20"/>
  <c r="N29" i="20"/>
  <c r="N27" i="20"/>
  <c r="R4" i="23"/>
  <c r="P4" i="23"/>
  <c r="R5" i="23"/>
  <c r="P5" i="23"/>
  <c r="R3" i="23"/>
  <c r="P3" i="23"/>
  <c r="N4" i="23"/>
  <c r="J4" i="23"/>
  <c r="S4" i="23" l="1"/>
  <c r="P11" i="14" l="1"/>
  <c r="L11" i="14"/>
  <c r="J11" i="14"/>
  <c r="P10" i="14"/>
  <c r="L10" i="14"/>
  <c r="J10" i="14"/>
  <c r="I13" i="28"/>
  <c r="O13" i="28" s="1"/>
  <c r="I6" i="28"/>
  <c r="O6" i="28" s="1"/>
  <c r="I7" i="28"/>
  <c r="O7" i="28" s="1"/>
  <c r="I5" i="28"/>
  <c r="O5" i="28" s="1"/>
  <c r="I12" i="28"/>
  <c r="O12" i="28" s="1"/>
  <c r="I8" i="28"/>
  <c r="O8" i="28" s="1"/>
  <c r="I14" i="28"/>
  <c r="O14" i="28" s="1"/>
  <c r="I11" i="28"/>
  <c r="O11" i="28" s="1"/>
  <c r="I4" i="28"/>
  <c r="O4" i="28" s="1"/>
  <c r="Q10" i="14" l="1"/>
  <c r="Q11" i="14"/>
  <c r="J81" i="22"/>
  <c r="L81" i="22"/>
  <c r="P81" i="22"/>
  <c r="J71" i="22"/>
  <c r="L71" i="22"/>
  <c r="P71" i="22"/>
  <c r="J17" i="22"/>
  <c r="L17" i="22"/>
  <c r="P17" i="22"/>
  <c r="J9" i="22"/>
  <c r="L9" i="22"/>
  <c r="P9" i="22"/>
  <c r="J56" i="22"/>
  <c r="L56" i="22"/>
  <c r="P56" i="22"/>
  <c r="Q71" i="22" l="1"/>
  <c r="Q17" i="22"/>
  <c r="Q56" i="22"/>
  <c r="Q9" i="22"/>
  <c r="Q81" i="22"/>
  <c r="L19" i="27"/>
  <c r="J19" i="27"/>
  <c r="M19" i="27" s="1"/>
  <c r="L26" i="27"/>
  <c r="J26" i="27"/>
  <c r="L24" i="27"/>
  <c r="J24" i="27"/>
  <c r="M24" i="27" s="1"/>
  <c r="L7" i="27"/>
  <c r="J7" i="27"/>
  <c r="M7" i="27" s="1"/>
  <c r="L11" i="27"/>
  <c r="J11" i="27"/>
  <c r="M11" i="27" s="1"/>
  <c r="L10" i="27"/>
  <c r="J10" i="27"/>
  <c r="L9" i="27"/>
  <c r="J9" i="27"/>
  <c r="M9" i="27" s="1"/>
  <c r="L17" i="27"/>
  <c r="J17" i="27"/>
  <c r="M17" i="27" s="1"/>
  <c r="L18" i="27"/>
  <c r="J18" i="27"/>
  <c r="M18" i="27" s="1"/>
  <c r="L13" i="27"/>
  <c r="J13" i="27"/>
  <c r="L4" i="27"/>
  <c r="J4" i="27"/>
  <c r="M4" i="27" s="1"/>
  <c r="L22" i="27"/>
  <c r="J22" i="27"/>
  <c r="M22" i="27" s="1"/>
  <c r="L21" i="27"/>
  <c r="J21" i="27"/>
  <c r="M21" i="27" s="1"/>
  <c r="L5" i="27"/>
  <c r="J5" i="27"/>
  <c r="L8" i="27"/>
  <c r="J8" i="27"/>
  <c r="M8" i="27" s="1"/>
  <c r="L25" i="27"/>
  <c r="J25" i="27"/>
  <c r="M25" i="27" s="1"/>
  <c r="L23" i="27"/>
  <c r="J23" i="27"/>
  <c r="M23" i="27" s="1"/>
  <c r="L14" i="27"/>
  <c r="J14" i="27"/>
  <c r="L20" i="27"/>
  <c r="J20" i="27"/>
  <c r="M20" i="27" s="1"/>
  <c r="L15" i="27"/>
  <c r="J15" i="27"/>
  <c r="M15" i="27" s="1"/>
  <c r="L6" i="27"/>
  <c r="J6" i="27"/>
  <c r="M6" i="27" s="1"/>
  <c r="L16" i="27"/>
  <c r="J16" i="27"/>
  <c r="L12" i="27"/>
  <c r="J12" i="27"/>
  <c r="M12" i="27" s="1"/>
  <c r="M16" i="27" l="1"/>
  <c r="M14" i="27"/>
  <c r="M5" i="27"/>
  <c r="M13" i="27"/>
  <c r="M10" i="27"/>
  <c r="M26" i="27"/>
  <c r="P60" i="22"/>
  <c r="L60" i="22"/>
  <c r="J60" i="22"/>
  <c r="J50" i="20"/>
  <c r="J8" i="20"/>
  <c r="J23" i="20"/>
  <c r="J57" i="20"/>
  <c r="J27" i="20"/>
  <c r="J29" i="20"/>
  <c r="J32" i="20"/>
  <c r="J19" i="20"/>
  <c r="J9" i="20"/>
  <c r="J30" i="20"/>
  <c r="J39" i="20"/>
  <c r="J16" i="20"/>
  <c r="J41" i="20"/>
  <c r="J10" i="20"/>
  <c r="J33" i="20"/>
  <c r="J13" i="20"/>
  <c r="J6" i="20"/>
  <c r="J46" i="20"/>
  <c r="J26" i="20"/>
  <c r="J34" i="20"/>
  <c r="J51" i="20"/>
  <c r="J43" i="20"/>
  <c r="J12" i="20"/>
  <c r="J54" i="20"/>
  <c r="J37" i="20"/>
  <c r="J47" i="20"/>
  <c r="J24" i="20"/>
  <c r="J36" i="20"/>
  <c r="J21" i="20"/>
  <c r="J20" i="20"/>
  <c r="J25" i="20"/>
  <c r="J40" i="20"/>
  <c r="J38" i="20"/>
  <c r="J15" i="20"/>
  <c r="J56" i="20"/>
  <c r="J5" i="20"/>
  <c r="J45" i="20"/>
  <c r="J14" i="20"/>
  <c r="J17" i="20"/>
  <c r="J28" i="20"/>
  <c r="J18" i="20"/>
  <c r="J42" i="20"/>
  <c r="J7" i="20"/>
  <c r="J22" i="20"/>
  <c r="J3" i="20"/>
  <c r="J53" i="20"/>
  <c r="J48" i="20"/>
  <c r="J35" i="20"/>
  <c r="J11" i="20"/>
  <c r="J44" i="20"/>
  <c r="J49" i="20"/>
  <c r="J55" i="20"/>
  <c r="J52" i="20"/>
  <c r="J31" i="20"/>
  <c r="J4" i="20"/>
  <c r="L48" i="20"/>
  <c r="L35" i="20"/>
  <c r="L11" i="20"/>
  <c r="L44" i="20"/>
  <c r="L49" i="20"/>
  <c r="T49" i="20"/>
  <c r="L55" i="20"/>
  <c r="L52" i="20"/>
  <c r="T52" i="20"/>
  <c r="L31" i="20"/>
  <c r="L4" i="20"/>
  <c r="U31" i="20" l="1"/>
  <c r="U52" i="20"/>
  <c r="Q60" i="22"/>
  <c r="U55" i="20"/>
  <c r="U44" i="20"/>
  <c r="U49" i="20"/>
  <c r="U11" i="20"/>
  <c r="U35" i="20"/>
  <c r="U4" i="20"/>
  <c r="U48" i="20"/>
  <c r="L37" i="12"/>
  <c r="L30" i="12"/>
  <c r="L22" i="12"/>
  <c r="L24" i="12"/>
  <c r="J37" i="12"/>
  <c r="J30" i="12"/>
  <c r="J22" i="12"/>
  <c r="J24" i="12"/>
  <c r="N8" i="4"/>
  <c r="N36" i="4"/>
  <c r="N46" i="4"/>
  <c r="L8" i="4"/>
  <c r="L36" i="4"/>
  <c r="L46" i="4"/>
  <c r="J8" i="4"/>
  <c r="J36" i="4"/>
  <c r="J46" i="4"/>
  <c r="O37" i="12" l="1"/>
  <c r="O24" i="12"/>
  <c r="O22" i="12"/>
  <c r="O30" i="12"/>
  <c r="O46" i="4"/>
  <c r="O8" i="4"/>
  <c r="O36" i="4"/>
  <c r="P47" i="22"/>
  <c r="L47" i="22"/>
  <c r="J47" i="22"/>
  <c r="P18" i="22"/>
  <c r="L18" i="22"/>
  <c r="J18" i="22"/>
  <c r="P62" i="22"/>
  <c r="L62" i="22"/>
  <c r="J62" i="22"/>
  <c r="P4" i="22"/>
  <c r="L4" i="22"/>
  <c r="J4" i="22"/>
  <c r="P67" i="22"/>
  <c r="L67" i="22"/>
  <c r="J67" i="22"/>
  <c r="P35" i="22"/>
  <c r="L35" i="22"/>
  <c r="J35" i="22"/>
  <c r="P84" i="22"/>
  <c r="L84" i="22"/>
  <c r="J84" i="22"/>
  <c r="P41" i="22"/>
  <c r="L41" i="22"/>
  <c r="J41" i="22"/>
  <c r="P75" i="22"/>
  <c r="L75" i="22"/>
  <c r="J75" i="22"/>
  <c r="P63" i="22"/>
  <c r="L63" i="22"/>
  <c r="J63" i="22"/>
  <c r="P37" i="22"/>
  <c r="L37" i="22"/>
  <c r="J37" i="22"/>
  <c r="P68" i="22"/>
  <c r="L68" i="22"/>
  <c r="J68" i="22"/>
  <c r="P33" i="22"/>
  <c r="L33" i="22"/>
  <c r="J33" i="22"/>
  <c r="P49" i="22"/>
  <c r="L49" i="22"/>
  <c r="J49" i="22"/>
  <c r="P65" i="22"/>
  <c r="L65" i="22"/>
  <c r="J65" i="22"/>
  <c r="P66" i="22"/>
  <c r="L66" i="22"/>
  <c r="J66" i="22"/>
  <c r="P31" i="22"/>
  <c r="L31" i="22"/>
  <c r="J31" i="22"/>
  <c r="P76" i="22"/>
  <c r="L76" i="22"/>
  <c r="J76" i="22"/>
  <c r="P50" i="22"/>
  <c r="L50" i="22"/>
  <c r="J50" i="22"/>
  <c r="P28" i="22"/>
  <c r="L28" i="22"/>
  <c r="J28" i="22"/>
  <c r="P25" i="22"/>
  <c r="L25" i="22"/>
  <c r="J25" i="22"/>
  <c r="P83" i="22"/>
  <c r="L83" i="22"/>
  <c r="J83" i="22"/>
  <c r="P22" i="22"/>
  <c r="L22" i="22"/>
  <c r="J22" i="22"/>
  <c r="P26" i="22"/>
  <c r="L26" i="22"/>
  <c r="J26" i="22"/>
  <c r="P80" i="22"/>
  <c r="L80" i="22"/>
  <c r="J80" i="22"/>
  <c r="P23" i="22"/>
  <c r="L23" i="22"/>
  <c r="J23" i="22"/>
  <c r="P69" i="22"/>
  <c r="L69" i="22"/>
  <c r="J69" i="22"/>
  <c r="P82" i="22"/>
  <c r="L82" i="22"/>
  <c r="J82" i="22"/>
  <c r="P45" i="22"/>
  <c r="L45" i="22"/>
  <c r="J45" i="22"/>
  <c r="P6" i="22"/>
  <c r="L6" i="22"/>
  <c r="J6" i="22"/>
  <c r="P15" i="22"/>
  <c r="L15" i="22"/>
  <c r="J15" i="22"/>
  <c r="P42" i="22"/>
  <c r="L42" i="22"/>
  <c r="J42" i="22"/>
  <c r="P57" i="22"/>
  <c r="L57" i="22"/>
  <c r="J57" i="22"/>
  <c r="P64" i="22"/>
  <c r="L64" i="22"/>
  <c r="J64" i="22"/>
  <c r="P54" i="22"/>
  <c r="L54" i="22"/>
  <c r="J54" i="22"/>
  <c r="P8" i="22"/>
  <c r="L8" i="22"/>
  <c r="J8" i="22"/>
  <c r="P32" i="22"/>
  <c r="L32" i="22"/>
  <c r="J32" i="22"/>
  <c r="P29" i="22"/>
  <c r="L29" i="22"/>
  <c r="J29" i="22"/>
  <c r="P36" i="22"/>
  <c r="L36" i="22"/>
  <c r="J36" i="22"/>
  <c r="P44" i="22"/>
  <c r="L44" i="22"/>
  <c r="J44" i="22"/>
  <c r="P74" i="22"/>
  <c r="L74" i="22"/>
  <c r="J74" i="22"/>
  <c r="P58" i="22"/>
  <c r="L58" i="22"/>
  <c r="J58" i="22"/>
  <c r="P48" i="22"/>
  <c r="L48" i="22"/>
  <c r="J48" i="22"/>
  <c r="P10" i="22"/>
  <c r="L10" i="22"/>
  <c r="J10" i="22"/>
  <c r="P46" i="22"/>
  <c r="L46" i="22"/>
  <c r="J46" i="22"/>
  <c r="P30" i="22"/>
  <c r="L30" i="22"/>
  <c r="J30" i="22"/>
  <c r="P72" i="22"/>
  <c r="L72" i="22"/>
  <c r="J72" i="22"/>
  <c r="P70" i="22"/>
  <c r="L70" i="22"/>
  <c r="J70" i="22"/>
  <c r="P51" i="22"/>
  <c r="L51" i="22"/>
  <c r="J51" i="22"/>
  <c r="P39" i="22"/>
  <c r="L39" i="22"/>
  <c r="J39" i="22"/>
  <c r="P13" i="22"/>
  <c r="L13" i="22"/>
  <c r="J13" i="22"/>
  <c r="P43" i="22"/>
  <c r="L43" i="22"/>
  <c r="J43" i="22"/>
  <c r="P3" i="22"/>
  <c r="L3" i="22"/>
  <c r="J3" i="22"/>
  <c r="Q3" i="22" s="1"/>
  <c r="P21" i="22"/>
  <c r="L21" i="22"/>
  <c r="J21" i="22"/>
  <c r="P34" i="22"/>
  <c r="L34" i="22"/>
  <c r="J34" i="22"/>
  <c r="P40" i="22"/>
  <c r="L40" i="22"/>
  <c r="J40" i="22"/>
  <c r="P20" i="22"/>
  <c r="L20" i="22"/>
  <c r="J20" i="22"/>
  <c r="P38" i="22"/>
  <c r="L38" i="22"/>
  <c r="J38" i="22"/>
  <c r="P5" i="22"/>
  <c r="L5" i="22"/>
  <c r="J5" i="22"/>
  <c r="P79" i="22"/>
  <c r="L79" i="22"/>
  <c r="J79" i="22"/>
  <c r="P14" i="22"/>
  <c r="L14" i="22"/>
  <c r="J14" i="22"/>
  <c r="Q14" i="22" s="1"/>
  <c r="P12" i="22"/>
  <c r="L12" i="22"/>
  <c r="J12" i="22"/>
  <c r="P73" i="22"/>
  <c r="L73" i="22"/>
  <c r="J73" i="22"/>
  <c r="P52" i="22"/>
  <c r="L52" i="22"/>
  <c r="J52" i="22"/>
  <c r="P7" i="22"/>
  <c r="L7" i="22"/>
  <c r="J7" i="22"/>
  <c r="P11" i="22"/>
  <c r="L11" i="22"/>
  <c r="J11" i="22"/>
  <c r="P24" i="22"/>
  <c r="L24" i="22"/>
  <c r="J24" i="22"/>
  <c r="P27" i="22"/>
  <c r="L27" i="22"/>
  <c r="J27" i="22"/>
  <c r="P16" i="22"/>
  <c r="L16" i="22"/>
  <c r="J16" i="22"/>
  <c r="Q16" i="22" s="1"/>
  <c r="P61" i="22"/>
  <c r="L61" i="22"/>
  <c r="J61" i="22"/>
  <c r="P77" i="22"/>
  <c r="L77" i="22"/>
  <c r="J77" i="22"/>
  <c r="P53" i="22"/>
  <c r="L53" i="22"/>
  <c r="J53" i="22"/>
  <c r="P78" i="22"/>
  <c r="L78" i="22"/>
  <c r="J78" i="22"/>
  <c r="P19" i="22"/>
  <c r="L19" i="22"/>
  <c r="J19" i="22"/>
  <c r="P59" i="22"/>
  <c r="L59" i="22"/>
  <c r="J59" i="22"/>
  <c r="P55" i="22"/>
  <c r="L55" i="22"/>
  <c r="J55" i="22"/>
  <c r="L53" i="20"/>
  <c r="U53" i="20" s="1"/>
  <c r="T3" i="20"/>
  <c r="L3" i="20"/>
  <c r="U3" i="20" s="1"/>
  <c r="L22" i="20"/>
  <c r="U22" i="20" s="1"/>
  <c r="L7" i="20"/>
  <c r="U7" i="20" s="1"/>
  <c r="L42" i="20"/>
  <c r="U42" i="20" s="1"/>
  <c r="L18" i="20"/>
  <c r="U18" i="20" s="1"/>
  <c r="L28" i="20"/>
  <c r="U28" i="20" s="1"/>
  <c r="L17" i="20"/>
  <c r="U17" i="20" s="1"/>
  <c r="L14" i="20"/>
  <c r="U14" i="20" s="1"/>
  <c r="L45" i="20"/>
  <c r="U45" i="20" s="1"/>
  <c r="T5" i="20"/>
  <c r="L5" i="20"/>
  <c r="L56" i="20"/>
  <c r="U56" i="20" s="1"/>
  <c r="L15" i="20"/>
  <c r="U15" i="20" s="1"/>
  <c r="L38" i="20"/>
  <c r="U38" i="20" s="1"/>
  <c r="L40" i="20"/>
  <c r="U40" i="20" s="1"/>
  <c r="L25" i="20"/>
  <c r="U25" i="20" s="1"/>
  <c r="L20" i="20"/>
  <c r="U20" i="20" s="1"/>
  <c r="L21" i="20"/>
  <c r="U21" i="20" s="1"/>
  <c r="T36" i="20"/>
  <c r="L36" i="20"/>
  <c r="L24" i="20"/>
  <c r="U24" i="20" s="1"/>
  <c r="L47" i="20"/>
  <c r="U47" i="20" s="1"/>
  <c r="L37" i="20"/>
  <c r="U37" i="20" s="1"/>
  <c r="L54" i="20"/>
  <c r="U54" i="20" s="1"/>
  <c r="L12" i="20"/>
  <c r="U12" i="20" s="1"/>
  <c r="L43" i="20"/>
  <c r="U43" i="20" s="1"/>
  <c r="L51" i="20"/>
  <c r="U51" i="20" s="1"/>
  <c r="L34" i="20"/>
  <c r="U34" i="20" s="1"/>
  <c r="L26" i="20"/>
  <c r="U26" i="20" s="1"/>
  <c r="L46" i="20"/>
  <c r="U46" i="20" s="1"/>
  <c r="L6" i="20"/>
  <c r="U6" i="20" s="1"/>
  <c r="L13" i="20"/>
  <c r="U13" i="20" s="1"/>
  <c r="L33" i="20"/>
  <c r="U33" i="20" s="1"/>
  <c r="L10" i="20"/>
  <c r="U10" i="20" s="1"/>
  <c r="L41" i="20"/>
  <c r="U41" i="20" s="1"/>
  <c r="L16" i="20"/>
  <c r="U16" i="20" s="1"/>
  <c r="L39" i="20"/>
  <c r="U39" i="20" s="1"/>
  <c r="L30" i="20"/>
  <c r="U30" i="20" s="1"/>
  <c r="T9" i="20"/>
  <c r="L9" i="20"/>
  <c r="L19" i="20"/>
  <c r="U19" i="20" s="1"/>
  <c r="T32" i="20"/>
  <c r="L32" i="20"/>
  <c r="L29" i="20"/>
  <c r="U29" i="20" s="1"/>
  <c r="T27" i="20"/>
  <c r="L27" i="20"/>
  <c r="L57" i="20"/>
  <c r="U57" i="20" s="1"/>
  <c r="T23" i="20"/>
  <c r="L23" i="20"/>
  <c r="U23" i="20" s="1"/>
  <c r="L8" i="20"/>
  <c r="U8" i="20" s="1"/>
  <c r="L50" i="20"/>
  <c r="U50" i="20" s="1"/>
  <c r="N3" i="23"/>
  <c r="J3" i="23"/>
  <c r="S3" i="23" s="1"/>
  <c r="N5" i="23"/>
  <c r="J5" i="23"/>
  <c r="P5" i="14"/>
  <c r="P8" i="14"/>
  <c r="P7" i="14"/>
  <c r="L5" i="14"/>
  <c r="L8" i="14"/>
  <c r="L7" i="14"/>
  <c r="J5" i="14"/>
  <c r="J8" i="14"/>
  <c r="J7" i="14"/>
  <c r="J7" i="12"/>
  <c r="J4" i="12"/>
  <c r="J15" i="12"/>
  <c r="J29" i="12"/>
  <c r="J21" i="12"/>
  <c r="J20" i="12"/>
  <c r="J13" i="12"/>
  <c r="J23" i="12"/>
  <c r="J16" i="12"/>
  <c r="J25" i="12"/>
  <c r="J39" i="12"/>
  <c r="J28" i="12"/>
  <c r="J11" i="12"/>
  <c r="J6" i="12"/>
  <c r="J18" i="12"/>
  <c r="J35" i="12"/>
  <c r="J38" i="12"/>
  <c r="J9" i="12"/>
  <c r="J10" i="12"/>
  <c r="J17" i="12"/>
  <c r="J32" i="12"/>
  <c r="J5" i="12"/>
  <c r="J19" i="12"/>
  <c r="J33" i="12"/>
  <c r="J31" i="12"/>
  <c r="J8" i="12"/>
  <c r="J34" i="12"/>
  <c r="J36" i="12"/>
  <c r="J12" i="12"/>
  <c r="J14" i="12"/>
  <c r="J26" i="12"/>
  <c r="J27" i="12"/>
  <c r="L21" i="12"/>
  <c r="L4" i="12"/>
  <c r="N33" i="4"/>
  <c r="N15" i="4"/>
  <c r="N20" i="4"/>
  <c r="L33" i="4"/>
  <c r="L15" i="4"/>
  <c r="L20" i="4"/>
  <c r="J33" i="4"/>
  <c r="J15" i="4"/>
  <c r="J20" i="4"/>
  <c r="L30" i="4"/>
  <c r="L23" i="4"/>
  <c r="L22" i="4"/>
  <c r="J24" i="4"/>
  <c r="J13" i="4"/>
  <c r="N11" i="4"/>
  <c r="N25" i="4"/>
  <c r="N32" i="4"/>
  <c r="N53" i="4"/>
  <c r="N57" i="4"/>
  <c r="N45" i="4"/>
  <c r="N41" i="4"/>
  <c r="N56" i="4"/>
  <c r="N17" i="4"/>
  <c r="N52" i="4"/>
  <c r="N48" i="4"/>
  <c r="N44" i="4"/>
  <c r="N16" i="4"/>
  <c r="N50" i="4"/>
  <c r="N10" i="4"/>
  <c r="N31" i="4"/>
  <c r="N29" i="4"/>
  <c r="N37" i="4"/>
  <c r="N35" i="4"/>
  <c r="N51" i="4"/>
  <c r="N34" i="4"/>
  <c r="N19" i="4"/>
  <c r="N3" i="4"/>
  <c r="N28" i="4"/>
  <c r="N26" i="4"/>
  <c r="N47" i="4"/>
  <c r="N13" i="4"/>
  <c r="N24" i="4"/>
  <c r="N49" i="4"/>
  <c r="N22" i="4"/>
  <c r="N23" i="4"/>
  <c r="N30" i="4"/>
  <c r="N39" i="4"/>
  <c r="N54" i="4"/>
  <c r="N9" i="4"/>
  <c r="N14" i="4"/>
  <c r="N18" i="4"/>
  <c r="N43" i="4"/>
  <c r="N12" i="4"/>
  <c r="N21" i="4"/>
  <c r="N40" i="4"/>
  <c r="N7" i="4"/>
  <c r="N42" i="4"/>
  <c r="N5" i="4"/>
  <c r="N55" i="4"/>
  <c r="N6" i="4"/>
  <c r="N38" i="4"/>
  <c r="N4" i="4"/>
  <c r="N27" i="4"/>
  <c r="L10" i="12"/>
  <c r="L17" i="12"/>
  <c r="L11" i="12"/>
  <c r="L18" i="12"/>
  <c r="L16" i="12"/>
  <c r="L19" i="12"/>
  <c r="L38" i="12"/>
  <c r="L14" i="12"/>
  <c r="L5" i="12"/>
  <c r="L12" i="12"/>
  <c r="L35" i="12"/>
  <c r="L39" i="12"/>
  <c r="L36" i="12"/>
  <c r="L31" i="12"/>
  <c r="L6" i="12"/>
  <c r="L28" i="12"/>
  <c r="L32" i="12"/>
  <c r="L9" i="12"/>
  <c r="L25" i="12"/>
  <c r="L20" i="12"/>
  <c r="L13" i="12"/>
  <c r="L29" i="12"/>
  <c r="L27" i="12"/>
  <c r="L8" i="12"/>
  <c r="L33" i="12"/>
  <c r="L15" i="12"/>
  <c r="L34" i="12"/>
  <c r="L23" i="12"/>
  <c r="L7" i="12"/>
  <c r="L26" i="12"/>
  <c r="L6" i="4"/>
  <c r="L57" i="4"/>
  <c r="L34" i="4"/>
  <c r="L5" i="4"/>
  <c r="L42" i="4"/>
  <c r="L31" i="4"/>
  <c r="L11" i="4"/>
  <c r="L55" i="4"/>
  <c r="L38" i="4"/>
  <c r="L4" i="4"/>
  <c r="J6" i="4"/>
  <c r="J23" i="4"/>
  <c r="J57" i="4"/>
  <c r="J34" i="4"/>
  <c r="J5" i="4"/>
  <c r="J42" i="4"/>
  <c r="J31" i="4"/>
  <c r="J11" i="4"/>
  <c r="J55" i="4"/>
  <c r="J38" i="4"/>
  <c r="J4" i="4"/>
  <c r="J25" i="4"/>
  <c r="L25" i="4"/>
  <c r="J52" i="4"/>
  <c r="L52" i="4"/>
  <c r="J39" i="4"/>
  <c r="L39" i="4"/>
  <c r="J48" i="4"/>
  <c r="L48" i="4"/>
  <c r="J12" i="4"/>
  <c r="L12" i="4"/>
  <c r="L24" i="4"/>
  <c r="J10" i="4"/>
  <c r="L10" i="4"/>
  <c r="J41" i="4"/>
  <c r="L41" i="4"/>
  <c r="J51" i="4"/>
  <c r="L51" i="4"/>
  <c r="J30" i="4"/>
  <c r="L13" i="4"/>
  <c r="J35" i="4"/>
  <c r="L35" i="4"/>
  <c r="J22" i="4"/>
  <c r="J49" i="4"/>
  <c r="L49" i="4"/>
  <c r="J40" i="4"/>
  <c r="L40" i="4"/>
  <c r="J21" i="4"/>
  <c r="L21" i="4"/>
  <c r="J45" i="4"/>
  <c r="L45" i="4"/>
  <c r="J29" i="4"/>
  <c r="L29" i="4"/>
  <c r="J17" i="4"/>
  <c r="L17" i="4"/>
  <c r="J3" i="4"/>
  <c r="L3" i="4"/>
  <c r="J14" i="4"/>
  <c r="L14" i="4"/>
  <c r="J43" i="4"/>
  <c r="L43" i="4"/>
  <c r="J50" i="4"/>
  <c r="L50" i="4"/>
  <c r="J37" i="4"/>
  <c r="L37" i="4"/>
  <c r="J28" i="4"/>
  <c r="L28" i="4"/>
  <c r="J56" i="4"/>
  <c r="L56" i="4"/>
  <c r="J19" i="4"/>
  <c r="L19" i="4"/>
  <c r="J9" i="4"/>
  <c r="L9" i="4"/>
  <c r="J47" i="4"/>
  <c r="L47" i="4"/>
  <c r="J53" i="4"/>
  <c r="L53" i="4"/>
  <c r="J54" i="4"/>
  <c r="L54" i="4"/>
  <c r="J44" i="4"/>
  <c r="L44" i="4"/>
  <c r="J16" i="4"/>
  <c r="L16" i="4"/>
  <c r="J27" i="4"/>
  <c r="L27" i="4"/>
  <c r="J26" i="4"/>
  <c r="L26" i="4"/>
  <c r="J18" i="4"/>
  <c r="L18" i="4"/>
  <c r="J7" i="4"/>
  <c r="L7" i="4"/>
  <c r="J32" i="4"/>
  <c r="L32" i="4"/>
  <c r="J4" i="14"/>
  <c r="L4" i="14"/>
  <c r="P4" i="14"/>
  <c r="J9" i="14"/>
  <c r="L9" i="14"/>
  <c r="P9" i="14"/>
  <c r="J6" i="14"/>
  <c r="L6" i="14"/>
  <c r="P6" i="14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G12" i="1"/>
  <c r="H12" i="1"/>
  <c r="I12" i="1"/>
  <c r="J12" i="1"/>
  <c r="K12" i="1"/>
  <c r="L12" i="1"/>
  <c r="M12" i="1"/>
  <c r="N12" i="1"/>
  <c r="O12" i="1"/>
  <c r="P12" i="1"/>
  <c r="Q12" i="1"/>
  <c r="R12" i="1"/>
  <c r="H13" i="1"/>
  <c r="I13" i="1"/>
  <c r="J13" i="1"/>
  <c r="K13" i="1"/>
  <c r="L13" i="1"/>
  <c r="M13" i="1"/>
  <c r="N13" i="1"/>
  <c r="O13" i="1"/>
  <c r="P13" i="1"/>
  <c r="Q13" i="1"/>
  <c r="R13" i="1"/>
  <c r="I14" i="1"/>
  <c r="J14" i="1"/>
  <c r="K14" i="1"/>
  <c r="L14" i="1"/>
  <c r="M14" i="1"/>
  <c r="N14" i="1"/>
  <c r="O14" i="1"/>
  <c r="P14" i="1"/>
  <c r="Q14" i="1"/>
  <c r="R14" i="1"/>
  <c r="J15" i="1"/>
  <c r="K15" i="1"/>
  <c r="L15" i="1"/>
  <c r="M15" i="1"/>
  <c r="N15" i="1"/>
  <c r="O15" i="1"/>
  <c r="P15" i="1"/>
  <c r="Q15" i="1"/>
  <c r="R15" i="1"/>
  <c r="K16" i="1"/>
  <c r="L16" i="1"/>
  <c r="M16" i="1"/>
  <c r="N16" i="1"/>
  <c r="O16" i="1"/>
  <c r="P16" i="1"/>
  <c r="Q16" i="1"/>
  <c r="R16" i="1"/>
  <c r="L17" i="1"/>
  <c r="M17" i="1"/>
  <c r="N17" i="1"/>
  <c r="O17" i="1"/>
  <c r="P17" i="1"/>
  <c r="Q17" i="1"/>
  <c r="R17" i="1"/>
  <c r="M18" i="1"/>
  <c r="N18" i="1"/>
  <c r="O18" i="1"/>
  <c r="P18" i="1"/>
  <c r="Q18" i="1"/>
  <c r="R18" i="1"/>
  <c r="N19" i="1"/>
  <c r="O19" i="1"/>
  <c r="P19" i="1"/>
  <c r="Q19" i="1"/>
  <c r="R19" i="1"/>
  <c r="O20" i="1"/>
  <c r="P20" i="1"/>
  <c r="Q20" i="1"/>
  <c r="R20" i="1"/>
  <c r="P21" i="1"/>
  <c r="Q21" i="1"/>
  <c r="R21" i="1"/>
  <c r="Q22" i="1"/>
  <c r="R22" i="1"/>
  <c r="R23" i="1"/>
  <c r="Q79" i="22" l="1"/>
  <c r="Q43" i="22"/>
  <c r="Q10" i="22"/>
  <c r="Q46" i="22"/>
  <c r="Q8" i="22"/>
  <c r="Q82" i="22"/>
  <c r="Q28" i="22"/>
  <c r="U36" i="20"/>
  <c r="Q7" i="14"/>
  <c r="Q5" i="14"/>
  <c r="O14" i="12"/>
  <c r="Q32" i="22"/>
  <c r="Q45" i="22"/>
  <c r="Q25" i="22"/>
  <c r="Q33" i="22"/>
  <c r="Q67" i="22"/>
  <c r="Q84" i="22"/>
  <c r="Q63" i="22"/>
  <c r="Q18" i="22"/>
  <c r="Q77" i="22"/>
  <c r="Q55" i="22"/>
  <c r="Q27" i="22"/>
  <c r="Q78" i="22"/>
  <c r="Q7" i="22"/>
  <c r="Q20" i="22"/>
  <c r="Q51" i="22"/>
  <c r="Q74" i="22"/>
  <c r="Q57" i="22"/>
  <c r="Q80" i="22"/>
  <c r="Q31" i="22"/>
  <c r="Q75" i="22"/>
  <c r="Q47" i="22"/>
  <c r="Q59" i="22"/>
  <c r="Q24" i="22"/>
  <c r="Q5" i="22"/>
  <c r="Q13" i="22"/>
  <c r="Q48" i="22"/>
  <c r="Q54" i="22"/>
  <c r="Q69" i="22"/>
  <c r="Q50" i="22"/>
  <c r="Q37" i="22"/>
  <c r="Q62" i="22"/>
  <c r="Q53" i="22"/>
  <c r="Q52" i="22"/>
  <c r="Q40" i="22"/>
  <c r="Q70" i="22"/>
  <c r="Q44" i="22"/>
  <c r="Q42" i="22"/>
  <c r="Q26" i="22"/>
  <c r="Q66" i="22"/>
  <c r="Q41" i="22"/>
  <c r="Q19" i="22"/>
  <c r="Q11" i="22"/>
  <c r="Q38" i="22"/>
  <c r="Q39" i="22"/>
  <c r="Q58" i="22"/>
  <c r="Q64" i="22"/>
  <c r="Q23" i="22"/>
  <c r="Q76" i="22"/>
  <c r="Q73" i="22"/>
  <c r="Q34" i="22"/>
  <c r="Q72" i="22"/>
  <c r="Q36" i="22"/>
  <c r="Q15" i="22"/>
  <c r="Q22" i="22"/>
  <c r="Q65" i="22"/>
  <c r="Q68" i="22"/>
  <c r="Q4" i="22"/>
  <c r="Q61" i="22"/>
  <c r="Q12" i="22"/>
  <c r="Q21" i="22"/>
  <c r="Q30" i="22"/>
  <c r="Q29" i="22"/>
  <c r="Q6" i="22"/>
  <c r="Q83" i="22"/>
  <c r="Q49" i="22"/>
  <c r="Q35" i="22"/>
  <c r="U9" i="20"/>
  <c r="U27" i="20"/>
  <c r="U32" i="20"/>
  <c r="U5" i="20"/>
  <c r="O15" i="4"/>
  <c r="O30" i="4"/>
  <c r="S5" i="23"/>
  <c r="Q8" i="14"/>
  <c r="Q4" i="14"/>
  <c r="Q9" i="14"/>
  <c r="Q6" i="14"/>
  <c r="O32" i="12"/>
  <c r="O19" i="12"/>
  <c r="O18" i="12"/>
  <c r="O29" i="12"/>
  <c r="O25" i="12"/>
  <c r="O4" i="12"/>
  <c r="O11" i="12"/>
  <c r="O38" i="12"/>
  <c r="O7" i="12"/>
  <c r="O27" i="12"/>
  <c r="O33" i="12"/>
  <c r="O26" i="12"/>
  <c r="O5" i="12"/>
  <c r="O6" i="12"/>
  <c r="O21" i="12"/>
  <c r="O36" i="12"/>
  <c r="O28" i="12"/>
  <c r="O34" i="12"/>
  <c r="O15" i="12"/>
  <c r="O9" i="12"/>
  <c r="O17" i="12"/>
  <c r="O23" i="12"/>
  <c r="O20" i="12"/>
  <c r="O12" i="12"/>
  <c r="O8" i="12"/>
  <c r="O10" i="12"/>
  <c r="O39" i="12"/>
  <c r="O31" i="12"/>
  <c r="O16" i="12"/>
  <c r="O35" i="12"/>
  <c r="O13" i="12"/>
  <c r="O7" i="4"/>
  <c r="O26" i="4"/>
  <c r="O16" i="4"/>
  <c r="O53" i="4"/>
  <c r="O56" i="4"/>
  <c r="O43" i="4"/>
  <c r="O29" i="4"/>
  <c r="O49" i="4"/>
  <c r="O48" i="4"/>
  <c r="O38" i="4"/>
  <c r="O23" i="4"/>
  <c r="O54" i="4"/>
  <c r="O9" i="4"/>
  <c r="O37" i="4"/>
  <c r="O3" i="4"/>
  <c r="O21" i="4"/>
  <c r="O52" i="4"/>
  <c r="O42" i="4"/>
  <c r="O35" i="4"/>
  <c r="O51" i="4"/>
  <c r="O10" i="4"/>
  <c r="O31" i="4"/>
  <c r="O41" i="4"/>
  <c r="O55" i="4"/>
  <c r="O6" i="4"/>
  <c r="O32" i="4"/>
  <c r="O18" i="4"/>
  <c r="O27" i="4"/>
  <c r="O44" i="4"/>
  <c r="O47" i="4"/>
  <c r="O19" i="4"/>
  <c r="O28" i="4"/>
  <c r="O50" i="4"/>
  <c r="O14" i="4"/>
  <c r="O17" i="4"/>
  <c r="O45" i="4"/>
  <c r="O40" i="4"/>
  <c r="O12" i="4"/>
  <c r="O39" i="4"/>
  <c r="O25" i="4"/>
  <c r="O11" i="4"/>
  <c r="O34" i="4"/>
  <c r="O13" i="4"/>
  <c r="O22" i="4"/>
  <c r="O5" i="4"/>
  <c r="O33" i="4"/>
  <c r="O4" i="4"/>
  <c r="O57" i="4"/>
  <c r="O24" i="4"/>
  <c r="O20" i="4"/>
</calcChain>
</file>

<file path=xl/sharedStrings.xml><?xml version="1.0" encoding="utf-8"?>
<sst xmlns="http://schemas.openxmlformats.org/spreadsheetml/2006/main" count="3846" uniqueCount="777">
  <si>
    <t>C.1</t>
  </si>
  <si>
    <t>C.3</t>
  </si>
  <si>
    <t>Voiles du Vieux Port</t>
  </si>
  <si>
    <t>Classe</t>
  </si>
  <si>
    <t>CMR</t>
  </si>
  <si>
    <t>EM1</t>
  </si>
  <si>
    <t>EM2</t>
  </si>
  <si>
    <t>Pl. Gén.</t>
  </si>
  <si>
    <t>cat</t>
  </si>
  <si>
    <t>Yacht</t>
  </si>
  <si>
    <t>Résultats détaillés</t>
  </si>
  <si>
    <t>P Ret</t>
  </si>
  <si>
    <t>C.2</t>
  </si>
  <si>
    <t>Corsica Classic</t>
  </si>
  <si>
    <t>Grp</t>
  </si>
  <si>
    <t>Rgs
Grp</t>
  </si>
  <si>
    <t>C1</t>
  </si>
  <si>
    <t>C2</t>
  </si>
  <si>
    <t>C3</t>
  </si>
  <si>
    <r>
      <t xml:space="preserve">Course 4
</t>
    </r>
    <r>
      <rPr>
        <b/>
        <sz val="7"/>
        <rFont val="Arial"/>
        <family val="2"/>
      </rPr>
      <t>place    points</t>
    </r>
  </si>
  <si>
    <t>Attribution de points</t>
  </si>
  <si>
    <t>ATTRIBUTION DE POINTS</t>
  </si>
  <si>
    <t>N : Nombre de participants de la catégorie</t>
  </si>
  <si>
    <t>P : Place dans la catégorie</t>
  </si>
  <si>
    <t>Formule : 100 (N-P+1)/N + 10 Log(N/P)</t>
  </si>
  <si>
    <t>Rgs</t>
  </si>
  <si>
    <t>Ident</t>
  </si>
  <si>
    <t>Concurrents</t>
  </si>
  <si>
    <t>Nom</t>
  </si>
  <si>
    <t>Cat.</t>
  </si>
  <si>
    <t>DNF</t>
  </si>
  <si>
    <t>DNC</t>
  </si>
  <si>
    <t>DSQ</t>
  </si>
  <si>
    <t>Participants</t>
  </si>
  <si>
    <t>Place au général</t>
  </si>
  <si>
    <r>
      <t xml:space="preserve">  </t>
    </r>
    <r>
      <rPr>
        <b/>
        <sz val="10"/>
        <rFont val="Arial"/>
        <family val="2"/>
      </rPr>
      <t>DNF, DNS</t>
    </r>
    <r>
      <rPr>
        <sz val="10"/>
        <rFont val="Arial"/>
        <family val="2"/>
      </rPr>
      <t>: points de la place du dernier de la catégorie</t>
    </r>
  </si>
  <si>
    <t>Total événement</t>
  </si>
  <si>
    <t>Skipper</t>
  </si>
  <si>
    <r>
      <t xml:space="preserve">Course 1
</t>
    </r>
    <r>
      <rPr>
        <b/>
        <sz val="7"/>
        <rFont val="Arial"/>
        <family val="2"/>
      </rPr>
      <t>place    points</t>
    </r>
  </si>
  <si>
    <r>
      <t xml:space="preserve">Course 2
</t>
    </r>
    <r>
      <rPr>
        <b/>
        <sz val="7"/>
        <rFont val="Arial"/>
        <family val="2"/>
      </rPr>
      <t>place    points</t>
    </r>
  </si>
  <si>
    <r>
      <t xml:space="preserve">Course 3
</t>
    </r>
    <r>
      <rPr>
        <b/>
        <sz val="7"/>
        <rFont val="Arial"/>
        <family val="2"/>
      </rPr>
      <t>place    points</t>
    </r>
  </si>
  <si>
    <t>EA</t>
  </si>
  <si>
    <t>EM</t>
  </si>
  <si>
    <t>CM</t>
  </si>
  <si>
    <t>Place</t>
  </si>
  <si>
    <t>Catégorie</t>
  </si>
  <si>
    <t>Course 1</t>
  </si>
  <si>
    <t>Course 2</t>
  </si>
  <si>
    <t>Course 3</t>
  </si>
  <si>
    <t>Course 4</t>
  </si>
  <si>
    <t>Total points événement</t>
  </si>
  <si>
    <t>Rang dans catégorie</t>
  </si>
  <si>
    <t>Voiles d'Antibes</t>
  </si>
  <si>
    <t>Trophée Bailli de Suffren</t>
  </si>
  <si>
    <t>Régates Royales</t>
  </si>
  <si>
    <r>
      <t>Séparation</t>
    </r>
    <r>
      <rPr>
        <sz val="12"/>
        <rFont val="Arial"/>
        <family val="2"/>
      </rPr>
      <t>: en trois grandes catégories,  CM = Classique Marconi, EA = Epoque Aurique et EM = Epoque Marconi</t>
    </r>
  </si>
  <si>
    <r>
      <t>Classement</t>
    </r>
    <r>
      <rPr>
        <sz val="12"/>
        <rFont val="Arial"/>
        <family val="2"/>
      </rPr>
      <t>: addition des points de chaque manche (fonction de la place et du nombre de participants de la catégorie)</t>
    </r>
  </si>
  <si>
    <t>Groupe CLASSIQUE MARCONI (CM)</t>
  </si>
  <si>
    <t>Groupe EPOQUES AURIQUES (EA)</t>
  </si>
  <si>
    <t>Groupe EPOQUES MARCONI (EM)</t>
  </si>
  <si>
    <t>EPOQUES MARCONI</t>
  </si>
  <si>
    <t>EPOQUES AURIQUES</t>
  </si>
  <si>
    <t>CLASSIQUE MARCONI</t>
  </si>
  <si>
    <t>Points</t>
  </si>
  <si>
    <t>c.1</t>
  </si>
  <si>
    <t>c.2</t>
  </si>
  <si>
    <t>c.3</t>
  </si>
  <si>
    <t>EAA</t>
  </si>
  <si>
    <t>EMA</t>
  </si>
  <si>
    <t>EMB</t>
  </si>
  <si>
    <t>EMC</t>
  </si>
  <si>
    <t>EAB</t>
  </si>
  <si>
    <t>7C</t>
  </si>
  <si>
    <t>CMB</t>
  </si>
  <si>
    <t>CMA</t>
  </si>
  <si>
    <t>Bilan à 
mi-saison</t>
  </si>
  <si>
    <t>8CRK1</t>
  </si>
  <si>
    <t>1 </t>
  </si>
  <si>
    <t>4 </t>
  </si>
  <si>
    <t>2 </t>
  </si>
  <si>
    <t>9 </t>
  </si>
  <si>
    <t>3 </t>
  </si>
  <si>
    <t>13 </t>
  </si>
  <si>
    <t>5 </t>
  </si>
  <si>
    <t>7 </t>
  </si>
  <si>
    <t>8 </t>
  </si>
  <si>
    <t>16 </t>
  </si>
  <si>
    <t>6 </t>
  </si>
  <si>
    <t>10 </t>
  </si>
  <si>
    <t>12 </t>
  </si>
  <si>
    <t>11 </t>
  </si>
  <si>
    <t>F4277</t>
  </si>
  <si>
    <t>Détail régates par catégorie</t>
  </si>
  <si>
    <t>Voiles de Cassis</t>
  </si>
  <si>
    <t>Bilan final</t>
  </si>
  <si>
    <t>14 </t>
  </si>
  <si>
    <t>15 </t>
  </si>
  <si>
    <t>Dames de S-Tr</t>
  </si>
  <si>
    <t>26 </t>
  </si>
  <si>
    <t> place </t>
  </si>
  <si>
    <t> nom bateau / sponsor </t>
  </si>
  <si>
    <t> coureurs / équipage </t>
  </si>
  <si>
    <t> points </t>
  </si>
  <si>
    <t>nom</t>
  </si>
  <si>
    <r>
      <t>Principe</t>
    </r>
    <r>
      <rPr>
        <sz val="12"/>
        <rFont val="Arial"/>
        <family val="2"/>
      </rPr>
      <t>: toutes les manches de tous les événements AFYT courrus en CIM comptent (coef.1)</t>
    </r>
  </si>
  <si>
    <t>OLYMPIAN</t>
  </si>
  <si>
    <t>NIN</t>
  </si>
  <si>
    <t>C4</t>
  </si>
  <si>
    <t>Nombre de manches</t>
  </si>
  <si>
    <t>Nombre événements</t>
  </si>
  <si>
    <t>Résultats par catégorie</t>
  </si>
  <si>
    <t>Manche 1</t>
  </si>
  <si>
    <t>Manche 2</t>
  </si>
  <si>
    <t>YANIRA</t>
  </si>
  <si>
    <t>BEG HIR</t>
  </si>
  <si>
    <t>MARIA GIOVANNA II</t>
  </si>
  <si>
    <t>ESPAR II</t>
  </si>
  <si>
    <t>EVA</t>
  </si>
  <si>
    <t>LULU</t>
  </si>
  <si>
    <t>ESTEREL</t>
  </si>
  <si>
    <t>COMET</t>
  </si>
  <si>
    <t>SONDA</t>
  </si>
  <si>
    <t>33 </t>
  </si>
  <si>
    <t>PURITAN</t>
  </si>
  <si>
    <t>OUTLAW</t>
  </si>
  <si>
    <t>VIOLA</t>
  </si>
  <si>
    <t>ROWDY</t>
  </si>
  <si>
    <t>ARGYLL</t>
  </si>
  <si>
    <t>MANITOU</t>
  </si>
  <si>
    <t>BLITZEN</t>
  </si>
  <si>
    <t>DAINTY</t>
  </si>
  <si>
    <t>MARGA</t>
  </si>
  <si>
    <t>HARLEKIN</t>
  </si>
  <si>
    <t>VERONIQUE</t>
  </si>
  <si>
    <t>NAGAINA</t>
  </si>
  <si>
    <t>IKRA</t>
  </si>
  <si>
    <t>FRANCE</t>
  </si>
  <si>
    <t>DUNE</t>
  </si>
  <si>
    <t>Cat</t>
  </si>
  <si>
    <t>INV</t>
  </si>
  <si>
    <t>EUGENIA V</t>
  </si>
  <si>
    <t>STIREN</t>
  </si>
  <si>
    <t>OPTIMIST</t>
  </si>
  <si>
    <t>SILHOUET</t>
  </si>
  <si>
    <t>JOSEPHINE</t>
  </si>
  <si>
    <t>DJINN</t>
  </si>
  <si>
    <t>MARGILIC</t>
  </si>
  <si>
    <t>ELLEN</t>
  </si>
  <si>
    <t>ALCYON 1871</t>
  </si>
  <si>
    <t>18 </t>
  </si>
  <si>
    <t>20 </t>
  </si>
  <si>
    <t>A24</t>
  </si>
  <si>
    <t>17 </t>
  </si>
  <si>
    <t>P Tot</t>
  </si>
  <si>
    <r>
      <t xml:space="preserve">Course 5
</t>
    </r>
    <r>
      <rPr>
        <b/>
        <sz val="7"/>
        <rFont val="Arial"/>
        <family val="2"/>
      </rPr>
      <t>place    points</t>
    </r>
  </si>
  <si>
    <t>F1</t>
  </si>
  <si>
    <t>US9</t>
  </si>
  <si>
    <t>DNS</t>
  </si>
  <si>
    <t>WINDHOVER</t>
  </si>
  <si>
    <t>LYS</t>
  </si>
  <si>
    <t>VITOUX Jean jacques</t>
  </si>
  <si>
    <t>HYGIE</t>
  </si>
  <si>
    <t>ALOHA</t>
  </si>
  <si>
    <t>CHIPS</t>
  </si>
  <si>
    <t>Course 5</t>
  </si>
  <si>
    <t>Voiles de Saint-Tropez</t>
  </si>
  <si>
    <t>NATAF Oren</t>
  </si>
  <si>
    <t>CAG 2</t>
  </si>
  <si>
    <t>HERMITAGE</t>
  </si>
  <si>
    <t>F 5978</t>
  </si>
  <si>
    <t>CL</t>
  </si>
  <si>
    <t>27 </t>
  </si>
  <si>
    <t>23 </t>
  </si>
  <si>
    <t>25 </t>
  </si>
  <si>
    <t>35 </t>
  </si>
  <si>
    <t>31 </t>
  </si>
  <si>
    <t>  </t>
  </si>
  <si>
    <t>FETAS GUILLAUME </t>
  </si>
  <si>
    <t>LIAUTAUD BERNARD </t>
  </si>
  <si>
    <t>LAURENT YVES </t>
  </si>
  <si>
    <t>BEAUME ALAIN </t>
  </si>
  <si>
    <t>FERBUS HENRI </t>
  </si>
  <si>
    <t>32 </t>
  </si>
  <si>
    <t>I7077</t>
  </si>
  <si>
    <t>28 </t>
  </si>
  <si>
    <t>REDOR JEAN-YVES </t>
  </si>
  <si>
    <t>F90</t>
  </si>
  <si>
    <t> ligue </t>
  </si>
  <si>
    <t>PALYNODIE</t>
  </si>
  <si>
    <t>SAGITTARIUS</t>
  </si>
  <si>
    <t>MARISKA</t>
  </si>
  <si>
    <t>ONE WAVE</t>
  </si>
  <si>
    <t>RAINBOW III</t>
  </si>
  <si>
    <t>ALGUE</t>
  </si>
  <si>
    <t>TUIGA</t>
  </si>
  <si>
    <t>ELLAD</t>
  </si>
  <si>
    <t>SILHOUETTE</t>
  </si>
  <si>
    <t>EILEEN</t>
  </si>
  <si>
    <t>NORDWIND</t>
  </si>
  <si>
    <t>MOONBEAM OF FIFE</t>
  </si>
  <si>
    <t>SKYLARK OF 1937</t>
  </si>
  <si>
    <t>PALYNODIE II</t>
  </si>
  <si>
    <t>FRA 4277</t>
  </si>
  <si>
    <t>RATAFIA</t>
  </si>
  <si>
    <t>ARCADIA</t>
  </si>
  <si>
    <t>COULET JEAN PIERRE</t>
  </si>
  <si>
    <t>HERMES</t>
  </si>
  <si>
    <t>FERBUS HENRI</t>
  </si>
  <si>
    <t>BELLE DE RIO II</t>
  </si>
  <si>
    <t>FRA 5727</t>
  </si>
  <si>
    <t>FRA 1493</t>
  </si>
  <si>
    <t>FRA 2555</t>
  </si>
  <si>
    <t>TIMIA</t>
  </si>
  <si>
    <t>ALCYON</t>
  </si>
  <si>
    <t>FRA 29</t>
  </si>
  <si>
    <t>JILL</t>
  </si>
  <si>
    <t>JOUR DE FETE</t>
  </si>
  <si>
    <t>PAQUIERO JEAN</t>
  </si>
  <si>
    <t>FRA 16</t>
  </si>
  <si>
    <t>Pts</t>
  </si>
  <si>
    <t>D1</t>
  </si>
  <si>
    <t>D3</t>
  </si>
  <si>
    <t>FETAS Guillaume</t>
  </si>
  <si>
    <t>DESPRES Fabien</t>
  </si>
  <si>
    <t>LE TULZO Maxime</t>
  </si>
  <si>
    <t>CHINOOK</t>
  </si>
  <si>
    <t>GREENWOOD Jonathan</t>
  </si>
  <si>
    <t>NOBLET Erwan</t>
  </si>
  <si>
    <t>HALLOWEEN</t>
  </si>
  <si>
    <t>STREZ Inigo</t>
  </si>
  <si>
    <t>GARCIN Elise</t>
  </si>
  <si>
    <t>ORIOLE</t>
  </si>
  <si>
    <t>KELLINGHUSEN Jens</t>
  </si>
  <si>
    <t>FRANQUET Charlotte</t>
  </si>
  <si>
    <t>FERRUZZI Massimiliano</t>
  </si>
  <si>
    <t>STORMY WEATHER</t>
  </si>
  <si>
    <t>DSQj</t>
  </si>
  <si>
    <t>OISEAU DE FEU</t>
  </si>
  <si>
    <t>LAFFITTE Thierry</t>
  </si>
  <si>
    <t>WHITE WINGS</t>
  </si>
  <si>
    <t>EILEEN 1938</t>
  </si>
  <si>
    <t>PAQUIERO Jean</t>
  </si>
  <si>
    <t>HORSLEY Michael</t>
  </si>
  <si>
    <t>FERBUS Henri</t>
  </si>
  <si>
    <t>BOREL William</t>
  </si>
  <si>
    <t>FROVA Michele</t>
  </si>
  <si>
    <t>GARNIER Baptiste</t>
  </si>
  <si>
    <t>LAURENT Yves</t>
  </si>
  <si>
    <t>COLL Erick</t>
  </si>
  <si>
    <t>BARRIERE Dominique</t>
  </si>
  <si>
    <t>CRAZY LIFE</t>
  </si>
  <si>
    <t>ROI D'YS</t>
  </si>
  <si>
    <t>DAMBUSTER</t>
  </si>
  <si>
    <t>FRA 6065</t>
  </si>
  <si>
    <t>FRA 2054</t>
  </si>
  <si>
    <t>LAFFITTE THIERRY</t>
  </si>
  <si>
    <t>JERICHO</t>
  </si>
  <si>
    <t>SARRAN DOMINIQUE</t>
  </si>
  <si>
    <t>180C</t>
  </si>
  <si>
    <t>EILIDH</t>
  </si>
  <si>
    <t>FRA 414</t>
  </si>
  <si>
    <t>RAN II</t>
  </si>
  <si>
    <t>GRENIER Baptiste</t>
  </si>
  <si>
    <t>FOURNIER Jean-Luc</t>
  </si>
  <si>
    <t>OLLIVIER Carl</t>
  </si>
  <si>
    <t>Calanques Classique</t>
  </si>
  <si>
    <t>CP du YCF</t>
  </si>
  <si>
    <t>Porquerolles class.</t>
  </si>
  <si>
    <t> E 21 </t>
  </si>
  <si>
    <t>PAQUIERO JEAN </t>
  </si>
  <si>
    <r>
      <t xml:space="preserve">Course 6
</t>
    </r>
    <r>
      <rPr>
        <b/>
        <sz val="7"/>
        <rFont val="Arial"/>
        <family val="2"/>
      </rPr>
      <t>place    points</t>
    </r>
  </si>
  <si>
    <t> P 14 </t>
  </si>
  <si>
    <t> P 13 </t>
  </si>
  <si>
    <t>MYFANWY</t>
  </si>
  <si>
    <t> H 31 </t>
  </si>
  <si>
    <t>MARIELLA</t>
  </si>
  <si>
    <t>SUMURUN</t>
  </si>
  <si>
    <t>IL MORO DI VENEZIA</t>
  </si>
  <si>
    <t>ENCOUNTER</t>
  </si>
  <si>
    <t>HILARIA</t>
  </si>
  <si>
    <t>THURNEYSSEN Philippe</t>
  </si>
  <si>
    <t>F2054</t>
  </si>
  <si>
    <t>GRIFF-RHYS Jones</t>
  </si>
  <si>
    <t>EASTON Hamish</t>
  </si>
  <si>
    <t>G15</t>
  </si>
  <si>
    <t>ANNE SOPHIE</t>
  </si>
  <si>
    <t>30S188</t>
  </si>
  <si>
    <t>R1</t>
  </si>
  <si>
    <t>V1</t>
  </si>
  <si>
    <t>NICHOLSON Peter</t>
  </si>
  <si>
    <t>c.4</t>
  </si>
  <si>
    <t> F 2054 </t>
  </si>
  <si>
    <t>OJALA II</t>
  </si>
  <si>
    <t> F 4389 </t>
  </si>
  <si>
    <t>GARCIN ELISE </t>
  </si>
  <si>
    <t> Q 16 </t>
  </si>
  <si>
    <t>ESP1257</t>
  </si>
  <si>
    <t>MONNET Philippe</t>
  </si>
  <si>
    <t>CAG27</t>
  </si>
  <si>
    <t>PEAN Lionel</t>
  </si>
  <si>
    <t>CAG15</t>
  </si>
  <si>
    <t>FRA2722</t>
  </si>
  <si>
    <t>K4702</t>
  </si>
  <si>
    <t>OJALA' II</t>
  </si>
  <si>
    <t>MICHELE FROVA</t>
  </si>
  <si>
    <t>BOYER Lucien</t>
  </si>
  <si>
    <t>GER238</t>
  </si>
  <si>
    <t>K1963</t>
  </si>
  <si>
    <t>K3</t>
  </si>
  <si>
    <t>P14</t>
  </si>
  <si>
    <t>F3</t>
  </si>
  <si>
    <t>P13</t>
  </si>
  <si>
    <t>BAZIN Sebastien</t>
  </si>
  <si>
    <t>H8</t>
  </si>
  <si>
    <t>NY11</t>
  </si>
  <si>
    <t>Z7</t>
  </si>
  <si>
    <t>ENDRICK</t>
  </si>
  <si>
    <t>BEAUME Alain</t>
  </si>
  <si>
    <t>H31</t>
  </si>
  <si>
    <t>KEMP MARCUS</t>
  </si>
  <si>
    <t>E21</t>
  </si>
  <si>
    <t>SS273C</t>
  </si>
  <si>
    <t>KHAYYAM</t>
  </si>
  <si>
    <t>DORGNON Marc</t>
  </si>
  <si>
    <t>LAID Joel</t>
  </si>
  <si>
    <t>SPRAY Christopher</t>
  </si>
  <si>
    <t>Q16</t>
  </si>
  <si>
    <t>ODDO Pascal</t>
  </si>
  <si>
    <t>AVAZERI Marc</t>
  </si>
  <si>
    <t>CAG14</t>
  </si>
  <si>
    <t>BERTHOZ Frederic</t>
  </si>
  <si>
    <t>MC ELROY James</t>
  </si>
  <si>
    <t>LEPRINCE Eric</t>
  </si>
  <si>
    <t>REDOR Jean-yves</t>
  </si>
  <si>
    <t>PEREIRA Daniel</t>
  </si>
  <si>
    <t>NAEMA</t>
  </si>
  <si>
    <t>FRANKE Florian</t>
  </si>
  <si>
    <t>CAG22</t>
  </si>
  <si>
    <t>PANDOLFI Simon</t>
  </si>
  <si>
    <t>SAUVAN Jean-pierre</t>
  </si>
  <si>
    <t>POULLAIN Olivier</t>
  </si>
  <si>
    <t>CAG51</t>
  </si>
  <si>
    <t>GIBERT Roger</t>
  </si>
  <si>
    <t>FRILET Marc</t>
  </si>
  <si>
    <t>Course 6</t>
  </si>
  <si>
    <t>CLASSEMENT ANNUEL AFYT 2021</t>
  </si>
  <si>
    <r>
      <t xml:space="preserve">  </t>
    </r>
    <r>
      <rPr>
        <b/>
        <sz val="10"/>
        <rFont val="Arial"/>
        <family val="2"/>
      </rPr>
      <t>DNC, DSQ, RAF, DPG, NSC</t>
    </r>
    <r>
      <rPr>
        <sz val="10"/>
        <rFont val="Arial"/>
        <family val="2"/>
      </rPr>
      <t>: zero points</t>
    </r>
  </si>
  <si>
    <t>CLASSEMENT AFYT 2021</t>
  </si>
  <si>
    <t>FRA4721</t>
  </si>
  <si>
    <t>IZENAH III</t>
  </si>
  <si>
    <t>RIGHEZZA SILVIO</t>
  </si>
  <si>
    <t>F14</t>
  </si>
  <si>
    <t>MAUFRAS GAEL</t>
  </si>
  <si>
    <t>FRA4062</t>
  </si>
  <si>
    <t>MAXIME LE TULZO</t>
  </si>
  <si>
    <t>FRANCOIS FLOTARD</t>
  </si>
  <si>
    <t>N</t>
  </si>
  <si>
    <t>YVES LAURENT</t>
  </si>
  <si>
    <t>FRA8507</t>
  </si>
  <si>
    <t>ANDALE</t>
  </si>
  <si>
    <t>LAURENT VERNET</t>
  </si>
  <si>
    <t>BERNARD GILLT</t>
  </si>
  <si>
    <t>BERNARD MANUEL</t>
  </si>
  <si>
    <t>Points C1</t>
  </si>
  <si>
    <t>Place C1</t>
  </si>
  <si>
    <t>Place C2</t>
  </si>
  <si>
    <t>Points C2</t>
  </si>
  <si>
    <t>17 juin 2021</t>
  </si>
  <si>
    <t>14 juin 2021</t>
  </si>
  <si>
    <t>Coupe de printemps du Yacht Club de France 2021</t>
  </si>
  <si>
    <t>ESPAR II </t>
  </si>
  <si>
    <t>ROUSSEAU FREDERIC </t>
  </si>
  <si>
    <t> (2, 4, 2) </t>
  </si>
  <si>
    <t> FRA 6065 </t>
  </si>
  <si>
    <t>SAGITTARIUS </t>
  </si>
  <si>
    <t>LAFFITTE THIERRY </t>
  </si>
  <si>
    <t> (1, 3, 5) </t>
  </si>
  <si>
    <t>PALYNODIE II </t>
  </si>
  <si>
    <t> (4, 1, 4) </t>
  </si>
  <si>
    <t> US 37665 </t>
  </si>
  <si>
    <t>GANBARE </t>
  </si>
  <si>
    <t>TASSY JEAN LUC </t>
  </si>
  <si>
    <t> (3, 2, 6) </t>
  </si>
  <si>
    <t> F 1F1 </t>
  </si>
  <si>
    <t>FRANCE </t>
  </si>
  <si>
    <t>BERTELOOT CHRISTOPHE </t>
  </si>
  <si>
    <t> (5, 6, 1) </t>
  </si>
  <si>
    <t> 2555 </t>
  </si>
  <si>
    <t>TIMIA </t>
  </si>
  <si>
    <t>DEMONCEAUX AMBROISE </t>
  </si>
  <si>
    <t> (6, 5, 3) </t>
  </si>
  <si>
    <t> F 14 </t>
  </si>
  <si>
    <t>JERICHO </t>
  </si>
  <si>
    <t>MAUFRAS DU CHATELLIER GAEL </t>
  </si>
  <si>
    <t> (9, 7, 7) </t>
  </si>
  <si>
    <t> 69 </t>
  </si>
  <si>
    <t>LYS </t>
  </si>
  <si>
    <t>BOCCARD PATRICK </t>
  </si>
  <si>
    <t> (7, 8, 8) </t>
  </si>
  <si>
    <t> 4062 </t>
  </si>
  <si>
    <t>ROI D YS </t>
  </si>
  <si>
    <t>SARRAN DOMINIQUE </t>
  </si>
  <si>
    <t> (8, 9, DNF) </t>
  </si>
  <si>
    <t> 578657867 </t>
  </si>
  <si>
    <t>GAYLEEZ </t>
  </si>
  <si>
    <t>CRISCOLO KARL </t>
  </si>
  <si>
    <t> (10, 10, DNF) </t>
  </si>
  <si>
    <t>CHIPS </t>
  </si>
  <si>
    <t> (2, 1, 5) </t>
  </si>
  <si>
    <t> 6 </t>
  </si>
  <si>
    <t>EVA </t>
  </si>
  <si>
    <t>FRANQUET CHARLOTTE </t>
  </si>
  <si>
    <t> (1, 6, 2) </t>
  </si>
  <si>
    <t>OLYMPIAN </t>
  </si>
  <si>
    <t> 7C </t>
  </si>
  <si>
    <t>LULU </t>
  </si>
  <si>
    <t> (4, 8, 1) </t>
  </si>
  <si>
    <t> 8 </t>
  </si>
  <si>
    <t>NIN </t>
  </si>
  <si>
    <t> (6, 4, 4) </t>
  </si>
  <si>
    <t> P 5 </t>
  </si>
  <si>
    <t>CORINTHIAN </t>
  </si>
  <si>
    <t>BAZIN SEBASTIEN </t>
  </si>
  <si>
    <t> (5, 3, 7) </t>
  </si>
  <si>
    <t>ESTEREL </t>
  </si>
  <si>
    <t>FLOTARD FRANCOIS </t>
  </si>
  <si>
    <t> (8, 7, 3) </t>
  </si>
  <si>
    <t> D 3 </t>
  </si>
  <si>
    <t>TUIGA </t>
  </si>
  <si>
    <t>PEREIRA DANIEL </t>
  </si>
  <si>
    <t> (7, 5, 8) </t>
  </si>
  <si>
    <t> HM 01 </t>
  </si>
  <si>
    <t>ALCYON 1871 </t>
  </si>
  <si>
    <t>FRILET MARC </t>
  </si>
  <si>
    <t> (9, 9, 9) </t>
  </si>
  <si>
    <t> 8507 </t>
  </si>
  <si>
    <t>ANDALE </t>
  </si>
  <si>
    <t>VERNET LAURENT JACQUES </t>
  </si>
  <si>
    <t> (3, 3, 1) </t>
  </si>
  <si>
    <t> 1904 </t>
  </si>
  <si>
    <t>WINDHOVER </t>
  </si>
  <si>
    <t>POULLAIN OLIVIER </t>
  </si>
  <si>
    <t> (2, 4, 3) </t>
  </si>
  <si>
    <t>JOUR DE FÊTE </t>
  </si>
  <si>
    <t> (1, 1, 8) </t>
  </si>
  <si>
    <t> 858 </t>
  </si>
  <si>
    <t>ELLAD </t>
  </si>
  <si>
    <t>RICHER STEPHANE </t>
  </si>
  <si>
    <t> (6, 5, 2) </t>
  </si>
  <si>
    <t> 21 </t>
  </si>
  <si>
    <t>SKYLARK OF 1937 </t>
  </si>
  <si>
    <t>FOX MARTIN </t>
  </si>
  <si>
    <t> (5, 2, 11) </t>
  </si>
  <si>
    <t> 9 </t>
  </si>
  <si>
    <t>IONA </t>
  </si>
  <si>
    <t>LEROY CHARLES HENRI </t>
  </si>
  <si>
    <t> (7, 6, 5) </t>
  </si>
  <si>
    <t> 35C </t>
  </si>
  <si>
    <t>HEIMAT </t>
  </si>
  <si>
    <t>DOREL DOMINIQUE </t>
  </si>
  <si>
    <t> (11, 7, 7) </t>
  </si>
  <si>
    <t> F 90 </t>
  </si>
  <si>
    <t>ONE WAVE </t>
  </si>
  <si>
    <t>BOREL WILLIAM </t>
  </si>
  <si>
    <t> (4, OCS, 4) </t>
  </si>
  <si>
    <t> R 1 </t>
  </si>
  <si>
    <t>ALOHA </t>
  </si>
  <si>
    <t>MC ELROY JAMES </t>
  </si>
  <si>
    <t> (8, 9, 9) </t>
  </si>
  <si>
    <t> CAG 1 </t>
  </si>
  <si>
    <t>HERMES </t>
  </si>
  <si>
    <t>GILLET BERNARD </t>
  </si>
  <si>
    <t> (15, 11, 6) </t>
  </si>
  <si>
    <t>EILEEN 1938 </t>
  </si>
  <si>
    <t> (12, 8, 13) </t>
  </si>
  <si>
    <t> 30S188 </t>
  </si>
  <si>
    <t>HARLEKIN </t>
  </si>
  <si>
    <t> (13, 12, 10) </t>
  </si>
  <si>
    <t> 17 </t>
  </si>
  <si>
    <t>MIGNON </t>
  </si>
  <si>
    <t>THIERCELIN CORENTIN </t>
  </si>
  <si>
    <t>37 </t>
  </si>
  <si>
    <t> (9, 10, DNF) </t>
  </si>
  <si>
    <t> F 16 </t>
  </si>
  <si>
    <t>RAINBOW III </t>
  </si>
  <si>
    <t>COULET JEAN PIERRE </t>
  </si>
  <si>
    <t>40 </t>
  </si>
  <si>
    <t> (10, OCS, 12) </t>
  </si>
  <si>
    <t> 10 </t>
  </si>
  <si>
    <t>MARGE </t>
  </si>
  <si>
    <t>BAUDRY STEPHANE </t>
  </si>
  <si>
    <t>43 </t>
  </si>
  <si>
    <t> (14, 15, 14) </t>
  </si>
  <si>
    <t> 180C </t>
  </si>
  <si>
    <t>EILIDH </t>
  </si>
  <si>
    <t>DE PASSEMAR XAVIER </t>
  </si>
  <si>
    <t>48 </t>
  </si>
  <si>
    <t> (17, 13, DNF) </t>
  </si>
  <si>
    <t> MO 8065 </t>
  </si>
  <si>
    <t>JAVA </t>
  </si>
  <si>
    <t>MOREAU FRANCOIS </t>
  </si>
  <si>
    <t> (16, 14, DNF) </t>
  </si>
  <si>
    <t>Porquerolles Classique 2021</t>
  </si>
  <si>
    <t>P  14</t>
  </si>
  <si>
    <t>EPA</t>
  </si>
  <si>
    <t>FRA 7C</t>
  </si>
  <si>
    <t>LULU 1897</t>
  </si>
  <si>
    <t>ROMAIN Olivier</t>
  </si>
  <si>
    <t>H  31</t>
  </si>
  <si>
    <t>DREAU Jean pierre</t>
  </si>
  <si>
    <t>FRA 858</t>
  </si>
  <si>
    <t>BEGUIN Philippe</t>
  </si>
  <si>
    <t>GILLET Bernard</t>
  </si>
  <si>
    <t>RYAN Gregory</t>
  </si>
  <si>
    <t>DESTELLE Louis</t>
  </si>
  <si>
    <t>FRA16</t>
  </si>
  <si>
    <t>FRA518</t>
  </si>
  <si>
    <t>ARNAUD REMY</t>
  </si>
  <si>
    <t>FRA 8F16</t>
  </si>
  <si>
    <t>COULET Jean pierre</t>
  </si>
  <si>
    <t>KERTIOS III</t>
  </si>
  <si>
    <t>BOURRIOT Franck</t>
  </si>
  <si>
    <t>BOURLARD Philippe</t>
  </si>
  <si>
    <t>FRA 53094</t>
  </si>
  <si>
    <t>TOPO GIGIO</t>
  </si>
  <si>
    <t>GALIMBETI Guido</t>
  </si>
  <si>
    <t>FRA  14</t>
  </si>
  <si>
    <t>MAUFRAS DU CHATELLIE Gael</t>
  </si>
  <si>
    <t>Voiles du Vieux Port 2021</t>
  </si>
  <si>
    <t>MOONBEAM III</t>
  </si>
  <si>
    <t>LAMIT Olivier</t>
  </si>
  <si>
    <t>ARAMIS</t>
  </si>
  <si>
    <t>WELTER Christian</t>
  </si>
  <si>
    <t>SAHARET OF TYRE</t>
  </si>
  <si>
    <t>DE CLERCQ Luc</t>
  </si>
  <si>
    <t>C.4</t>
  </si>
  <si>
    <t>TROPHEE BAILLI DE SUFFREN 2021</t>
  </si>
  <si>
    <t>SAINT-TROPEZ / MALTE</t>
  </si>
  <si>
    <t>TROPHEE DU BAILLI DE SUFFREN 2021</t>
  </si>
  <si>
    <t> licences </t>
  </si>
  <si>
    <t> n° voile </t>
  </si>
  <si>
    <t> sexe </t>
  </si>
  <si>
    <t>Pts CNI</t>
  </si>
  <si>
    <t> VISTONA </t>
  </si>
  <si>
    <t> BORA D'OLMO Jean Baptiste </t>
  </si>
  <si>
    <t> ITALIE </t>
  </si>
  <si>
    <t> CE </t>
  </si>
  <si>
    <t> ITA 2 </t>
  </si>
  <si>
    <t> M </t>
  </si>
  <si>
    <t> (1, 0, 1, 1, DNC) </t>
  </si>
  <si>
    <t> - </t>
  </si>
  <si>
    <t> GRANDE ZOT </t>
  </si>
  <si>
    <t> FOURCAUT Jean claude </t>
  </si>
  <si>
    <t> 29 </t>
  </si>
  <si>
    <t> FRA 3 </t>
  </si>
  <si>
    <t> (3, 0, DNF, DNC, 1) </t>
  </si>
  <si>
    <t> GIUVIT </t>
  </si>
  <si>
    <t> RICORDELLI  </t>
  </si>
  <si>
    <t> ITA 7 </t>
  </si>
  <si>
    <t> (2, 0, DNF, DNF, DNC) </t>
  </si>
  <si>
    <t>Overall 2021</t>
  </si>
  <si>
    <t>Corsica Classic 2021</t>
  </si>
  <si>
    <t>CAG004</t>
  </si>
  <si>
    <t>P5</t>
  </si>
  <si>
    <t>CORINTHIAN</t>
  </si>
  <si>
    <t>TROUBLE Bruno</t>
  </si>
  <si>
    <t>FRANQUET Charlofte</t>
  </si>
  <si>
    <t>LIAUTAUD Bernard</t>
  </si>
  <si>
    <t>NY6</t>
  </si>
  <si>
    <t>SPARTAN</t>
  </si>
  <si>
    <t>JUSTIN BURMAN</t>
  </si>
  <si>
    <t>NY48</t>
  </si>
  <si>
    <t>GREENWOOD JONATHA</t>
  </si>
  <si>
    <t>TACCONI MATTEO</t>
  </si>
  <si>
    <t>FRA6065</t>
  </si>
  <si>
    <t>FRA35998</t>
  </si>
  <si>
    <t>BROEKHOF FRANCOISE</t>
  </si>
  <si>
    <t>VAU Jean claude</t>
  </si>
  <si>
    <t>WINDRUSH II</t>
  </si>
  <si>
    <t>RUTILY Stephane</t>
  </si>
  <si>
    <t>CAG097</t>
  </si>
  <si>
    <t>DRAGONERA</t>
  </si>
  <si>
    <t>FRANCESCO DINI</t>
  </si>
  <si>
    <t>FOX MARTIN</t>
  </si>
  <si>
    <t>SPARKS MICHAEL</t>
  </si>
  <si>
    <t>KLEIN HANS-GEORG</t>
  </si>
  <si>
    <t>NY49</t>
  </si>
  <si>
    <t>DONNA DYER</t>
  </si>
  <si>
    <t>WOODWARD-FISHER WI</t>
  </si>
  <si>
    <t>CIRCE</t>
  </si>
  <si>
    <t>DANEL THEO</t>
  </si>
  <si>
    <t>MELLIAND Loic</t>
  </si>
  <si>
    <t>CAG079</t>
  </si>
  <si>
    <t>DENEBOLA</t>
  </si>
  <si>
    <t>DE BOUCAUD Alexis</t>
  </si>
  <si>
    <t>MEERBLICK CLASS!</t>
  </si>
  <si>
    <t>POHLMANN OTTO</t>
  </si>
  <si>
    <t>A10</t>
  </si>
  <si>
    <t>RECLUTA</t>
  </si>
  <si>
    <t>FRERS GERMAN</t>
  </si>
  <si>
    <t>S273C</t>
  </si>
  <si>
    <t>-</t>
  </si>
  <si>
    <t>BIG</t>
  </si>
  <si>
    <t>HALLOWE EN</t>
  </si>
  <si>
    <t>STREZ INIGO</t>
  </si>
  <si>
    <t>FALCONE Carlo</t>
  </si>
  <si>
    <t>POLJSAK DAN</t>
  </si>
  <si>
    <t>INC</t>
  </si>
  <si>
    <t>ORION OF THE SEAS</t>
  </si>
  <si>
    <t>BENFIELD STEPHANE</t>
  </si>
  <si>
    <t xml:space="preserve">BEAUME Alain </t>
  </si>
  <si>
    <t>18R</t>
  </si>
  <si>
    <t xml:space="preserve">LEE DANIEL </t>
  </si>
  <si>
    <t>DEGAUDENZI JEAN</t>
  </si>
  <si>
    <t xml:space="preserve"> LAURENT Yves</t>
  </si>
  <si>
    <t>RICCIARDI Fanny</t>
  </si>
  <si>
    <t>FROVA MICHELE</t>
  </si>
  <si>
    <t>ROUSSEAU Frederic</t>
  </si>
  <si>
    <t>NSC</t>
  </si>
  <si>
    <t>ROESCH JUERGEN</t>
  </si>
  <si>
    <t>FR34820</t>
  </si>
  <si>
    <t>L'AIGLON</t>
  </si>
  <si>
    <t>BERTHON Veronique</t>
  </si>
  <si>
    <t>OLIVIERI BERNARD</t>
  </si>
  <si>
    <t>H2510</t>
  </si>
  <si>
    <t>COMTOIS MICHEL</t>
  </si>
  <si>
    <t>GBR617</t>
  </si>
  <si>
    <t>HILL NICK</t>
  </si>
  <si>
    <t>W22</t>
  </si>
  <si>
    <t>VIVACIOUS</t>
  </si>
  <si>
    <t>DENNE TOBY</t>
  </si>
  <si>
    <t>SOLITAR NOSC</t>
  </si>
  <si>
    <t>S27</t>
  </si>
  <si>
    <t>SIGRUM</t>
  </si>
  <si>
    <t>SCHOEPF Christian</t>
  </si>
  <si>
    <t>TILLERAY ALEX</t>
  </si>
  <si>
    <t>VOILES D'ANTIBES 2021</t>
  </si>
  <si>
    <t>MEERBLICK CLASSIC</t>
  </si>
  <si>
    <t>Coupe d'Automne du Yacht Club de France 2021</t>
  </si>
  <si>
    <t>BB</t>
  </si>
  <si>
    <t>K4</t>
  </si>
  <si>
    <t>CM+</t>
  </si>
  <si>
    <t>ESP1274</t>
  </si>
  <si>
    <t>CM-OTC</t>
  </si>
  <si>
    <t>US20456</t>
  </si>
  <si>
    <t>F4429</t>
  </si>
  <si>
    <t>US37665</t>
  </si>
  <si>
    <t>F2555</t>
  </si>
  <si>
    <t>BH12</t>
  </si>
  <si>
    <t>EA+15</t>
  </si>
  <si>
    <t>EA-15</t>
  </si>
  <si>
    <t>GBR577</t>
  </si>
  <si>
    <t>WOODWARD-FISHER William</t>
  </si>
  <si>
    <t>EM+15</t>
  </si>
  <si>
    <t>SUI3</t>
  </si>
  <si>
    <t>EM-15</t>
  </si>
  <si>
    <t>FRA24</t>
  </si>
  <si>
    <t>MERAUD Laurent</t>
  </si>
  <si>
    <t>POLJSAK Dan</t>
  </si>
  <si>
    <t>CAMBRIA</t>
  </si>
  <si>
    <t>BARKHAM Chris</t>
  </si>
  <si>
    <t>RENSBURG Sigi</t>
  </si>
  <si>
    <t>FALCONE Mario</t>
  </si>
  <si>
    <t>I MORO DI VENEZIA</t>
  </si>
  <si>
    <t>DPI</t>
  </si>
  <si>
    <t>BERTHELOT Christophe</t>
  </si>
  <si>
    <t>ARGOS</t>
  </si>
  <si>
    <t>MENDEZ Eduardo</t>
  </si>
  <si>
    <t>RESOLUTE SALMON</t>
  </si>
  <si>
    <t>ZAOLI Beppe</t>
  </si>
  <si>
    <t>RICCIARDI FANNY</t>
  </si>
  <si>
    <t>GANBARE</t>
  </si>
  <si>
    <t>TASSY Jean luc</t>
  </si>
  <si>
    <t>SCUD</t>
  </si>
  <si>
    <t>BERTELLI Patrizio</t>
  </si>
  <si>
    <t>BURMAN Justin</t>
  </si>
  <si>
    <t>FETAS Guillaume (FRAJF33)</t>
  </si>
  <si>
    <t>TIGRIS</t>
  </si>
  <si>
    <t>BARNES Andrew</t>
  </si>
  <si>
    <t>EGUIAGARAY Juan-Carlos</t>
  </si>
  <si>
    <t>LEE DANIEL (FRASK7)</t>
  </si>
  <si>
    <t>JAP</t>
  </si>
  <si>
    <t>CUDMORE Harold</t>
  </si>
  <si>
    <t>FLOTARD Francois</t>
  </si>
  <si>
    <t>DYER Donna</t>
  </si>
  <si>
    <t>CARRON II</t>
  </si>
  <si>
    <t>MAZARELLAAngelo</t>
  </si>
  <si>
    <t>BOREL William (FRAWB1)</t>
  </si>
  <si>
    <t>FAUROUX Bruno</t>
  </si>
  <si>
    <t>SIGRUN</t>
  </si>
  <si>
    <t>SCHOEPH Christian</t>
  </si>
  <si>
    <t>c.5</t>
  </si>
  <si>
    <t>c.6</t>
  </si>
  <si>
    <t>Régates Royales 2021</t>
  </si>
  <si>
    <t>PATRIZIO BERTELLI</t>
  </si>
  <si>
    <t>DPIi</t>
  </si>
  <si>
    <t>ZANNONI Paolo</t>
  </si>
  <si>
    <t>TACCONI MATTE()</t>
  </si>
  <si>
    <t>DUNSTONE Charles</t>
  </si>
  <si>
    <t>1
2</t>
  </si>
  <si>
    <t>VARUNA</t>
  </si>
  <si>
    <t>GERMAN FRANCISCO F</t>
  </si>
  <si>
    <t>DANEL Theo</t>
  </si>
  <si>
    <t>SEVEN SEAS OF PO</t>
  </si>
  <si>
    <t>DE FORTANIER Agnes</t>
  </si>
  <si>
    <t>MARGE</t>
  </si>
  <si>
    <t>BAUDRY Stephane</t>
  </si>
  <si>
    <t>A35</t>
  </si>
  <si>
    <t>BLAZING STAR</t>
  </si>
  <si>
    <t>BRUYLANTS Alexis</t>
  </si>
  <si>
    <t>/FLOQUET GUILLAUME</t>
  </si>
  <si>
    <t>TARRES Bernard</t>
  </si>
  <si>
    <t>CAG35</t>
  </si>
  <si>
    <t>MAZZARELLA ANGELO</t>
  </si>
  <si>
    <t>VERNET Laurent Jacque</t>
  </si>
  <si>
    <t>IRL7</t>
  </si>
  <si>
    <t>ERIN</t>
  </si>
  <si>
    <t>BIRLES Terry</t>
  </si>
  <si>
    <t>CAG56</t>
  </si>
  <si>
    <t>H700</t>
  </si>
  <si>
    <t>STORMVOGEL</t>
  </si>
  <si>
    <t>HENRY Graeme</t>
  </si>
  <si>
    <t>DE LEON ANDRES</t>
  </si>
  <si>
    <t>VITOUX Jean Jacques</t>
  </si>
  <si>
    <t>WEDUWER Bart</t>
  </si>
  <si>
    <t>MASSIMILIANO FERRUZI</t>
  </si>
  <si>
    <t>DESTREMAU HugueS</t>
  </si>
  <si>
    <t>BERTELOOT Christophe</t>
  </si>
  <si>
    <t>EGUIAGARAY Juan-Carl</t>
  </si>
  <si>
    <t>FOLLY</t>
  </si>
  <si>
    <t>KAUKONEN Jukka</t>
  </si>
  <si>
    <t>CAG7</t>
  </si>
  <si>
    <t>VECCIA Alejandro</t>
  </si>
  <si>
    <t>HEINE Daniel Carl</t>
  </si>
  <si>
    <t>9-1</t>
  </si>
  <si>
    <t>SKY</t>
  </si>
  <si>
    <t>LINDGREN Joakim</t>
  </si>
  <si>
    <t>PLACE TARQUIN</t>
  </si>
  <si>
    <t>FOX Martin</t>
  </si>
  <si>
    <t>GER15</t>
  </si>
  <si>
    <t>KLEIN Hanns-Georg</t>
  </si>
  <si>
    <t>POHLMANN Ofto</t>
  </si>
  <si>
    <t>WOODWARD-FISHER Wi</t>
  </si>
  <si>
    <t>D10</t>
  </si>
  <si>
    <t>THE LADY ANNE</t>
  </si>
  <si>
    <t>RICHARD Le may</t>
  </si>
  <si>
    <t>GTR</t>
  </si>
  <si>
    <t xml:space="preserve">DPII  </t>
  </si>
  <si>
    <t>DPII</t>
  </si>
  <si>
    <t>MACCAFERRI Andrea</t>
  </si>
  <si>
    <t>CAG25</t>
  </si>
  <si>
    <t>MAGDALUS SECOND</t>
  </si>
  <si>
    <t>SANDRO TAURCHINI</t>
  </si>
  <si>
    <t>HANDTE Jakob</t>
  </si>
  <si>
    <t>CAG47</t>
  </si>
  <si>
    <t>IDUNA</t>
  </si>
  <si>
    <t>HUNT GREGORY</t>
  </si>
  <si>
    <t>PIZZOLI Walter</t>
  </si>
  <si>
    <t>LAFFITTE Frederic</t>
  </si>
  <si>
    <t>DSQJ</t>
  </si>
  <si>
    <t>FRA4277</t>
  </si>
  <si>
    <t>NICHOLSON PETER</t>
  </si>
  <si>
    <t>HEBERT-STEVENS Jero</t>
  </si>
  <si>
    <t>HMOI</t>
  </si>
  <si>
    <t>Voiles de Saint-Tropez 2021</t>
  </si>
  <si>
    <t>GIUVIT </t>
  </si>
  <si>
    <t>GRANDE ZOT </t>
  </si>
  <si>
    <t>VISTONA </t>
  </si>
  <si>
    <t>RICORDELLI  </t>
  </si>
  <si>
    <t>FOURCAUT Jean claude </t>
  </si>
  <si>
    <t>BORA D'OLMO Jean Baptiste </t>
  </si>
  <si>
    <t>Association Lulu</t>
  </si>
  <si>
    <t>Epoque Marconi: 57 classés</t>
  </si>
  <si>
    <t>Classiques Marconi: 47 classés</t>
  </si>
  <si>
    <t>Epoque Aurique: 32 classés</t>
  </si>
  <si>
    <t>TOTAL: 136 classés</t>
  </si>
  <si>
    <t>édité le 11/10/2021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</si>
</sst>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2"/>
      <name val="Arial"/>
      <family val="2"/>
    </font>
    <font>
      <b/>
      <sz val="13.5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12"/>
      <name val="Arial"/>
      <family val="2"/>
    </font>
    <font>
      <b/>
      <u/>
      <sz val="2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3.5"/>
      <color indexed="12"/>
      <name val="Verdana"/>
      <family val="2"/>
    </font>
    <font>
      <sz val="10"/>
      <name val="Arial"/>
      <family val="2"/>
    </font>
    <font>
      <sz val="13.5"/>
      <color indexed="12"/>
      <name val="Arial"/>
      <family val="2"/>
    </font>
    <font>
      <b/>
      <sz val="13.5"/>
      <name val="Arial"/>
      <family val="2"/>
    </font>
    <font>
      <sz val="10"/>
      <name val="Arial"/>
      <family val="2"/>
    </font>
    <font>
      <b/>
      <sz val="8"/>
      <color indexed="18"/>
      <name val="Arial"/>
      <family val="2"/>
    </font>
    <font>
      <b/>
      <sz val="8"/>
      <color indexed="8"/>
      <name val="Arial"/>
      <family val="2"/>
    </font>
    <font>
      <b/>
      <sz val="7"/>
      <color indexed="12"/>
      <name val="Arial"/>
      <family val="2"/>
    </font>
    <font>
      <b/>
      <sz val="10"/>
      <color indexed="9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9"/>
      <name val="Arial"/>
      <family val="2"/>
    </font>
    <font>
      <b/>
      <sz val="7"/>
      <color indexed="9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b/>
      <sz val="7"/>
      <color rgb="FF0000FF"/>
      <name val="Arial"/>
      <family val="2"/>
    </font>
    <font>
      <b/>
      <sz val="8"/>
      <color rgb="FF00008B"/>
      <name val="Arial"/>
      <family val="2"/>
    </font>
    <font>
      <b/>
      <sz val="8"/>
      <color rgb="FF00000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b/>
      <i/>
      <sz val="10"/>
      <name val="Verdana"/>
      <family val="2"/>
    </font>
    <font>
      <i/>
      <sz val="10"/>
      <name val="Verdana"/>
      <family val="2"/>
    </font>
    <font>
      <b/>
      <i/>
      <sz val="8"/>
      <color theme="1"/>
      <name val="Arial"/>
      <family val="2"/>
    </font>
    <font>
      <b/>
      <i/>
      <sz val="7"/>
      <color theme="1"/>
      <name val="Arial"/>
      <family val="2"/>
    </font>
    <font>
      <i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274A4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30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164" fontId="0" fillId="0" borderId="19" xfId="0" applyNumberFormat="1" applyBorder="1" applyAlignment="1">
      <alignment horizontal="center" vertical="center"/>
    </xf>
    <xf numFmtId="164" fontId="0" fillId="0" borderId="20" xfId="0" applyNumberFormat="1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164" fontId="0" fillId="0" borderId="24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0" xfId="0" applyFill="1" applyAlignment="1">
      <alignment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8" fillId="0" borderId="26" xfId="0" applyFont="1" applyFill="1" applyBorder="1" applyAlignment="1">
      <alignment horizontal="center" vertical="center" wrapText="1"/>
    </xf>
    <xf numFmtId="164" fontId="13" fillId="0" borderId="27" xfId="0" applyNumberFormat="1" applyFont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8" fillId="0" borderId="7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0" fillId="0" borderId="0" xfId="0" applyFill="1" applyBorder="1" applyAlignment="1"/>
    <xf numFmtId="0" fontId="9" fillId="0" borderId="7" xfId="0" applyFont="1" applyFill="1" applyBorder="1" applyAlignment="1">
      <alignment horizontal="center" vertical="top" wrapText="1"/>
    </xf>
    <xf numFmtId="0" fontId="2" fillId="0" borderId="0" xfId="0" applyFont="1" applyFill="1" applyBorder="1" applyAlignment="1"/>
    <xf numFmtId="0" fontId="0" fillId="0" borderId="0" xfId="0" applyBorder="1"/>
    <xf numFmtId="0" fontId="5" fillId="0" borderId="0" xfId="0" applyFont="1" applyBorder="1"/>
    <xf numFmtId="0" fontId="15" fillId="0" borderId="0" xfId="0" applyFont="1" applyBorder="1"/>
    <xf numFmtId="0" fontId="11" fillId="0" borderId="4" xfId="0" applyFont="1" applyFill="1" applyBorder="1" applyAlignment="1">
      <alignment horizontal="center" vertical="center" textRotation="90" wrapText="1"/>
    </xf>
    <xf numFmtId="0" fontId="16" fillId="0" borderId="7" xfId="0" applyFont="1" applyFill="1" applyBorder="1" applyAlignment="1">
      <alignment horizontal="center" vertical="center" textRotation="90" wrapText="1"/>
    </xf>
    <xf numFmtId="0" fontId="7" fillId="0" borderId="0" xfId="0" applyFont="1" applyFill="1" applyAlignment="1">
      <alignment horizontal="left" vertical="center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8" fillId="0" borderId="28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17" fillId="0" borderId="0" xfId="0" applyFont="1"/>
    <xf numFmtId="0" fontId="4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14" fillId="0" borderId="0" xfId="0" applyFont="1"/>
    <xf numFmtId="0" fontId="0" fillId="0" borderId="0" xfId="0" applyFill="1" applyBorder="1" applyAlignment="1">
      <alignment horizontal="center"/>
    </xf>
    <xf numFmtId="0" fontId="16" fillId="0" borderId="29" xfId="0" applyFont="1" applyFill="1" applyBorder="1" applyAlignment="1">
      <alignment horizontal="center" vertical="center" textRotation="90" wrapText="1"/>
    </xf>
    <xf numFmtId="0" fontId="16" fillId="0" borderId="2" xfId="0" applyFont="1" applyFill="1" applyBorder="1" applyAlignment="1">
      <alignment horizontal="center" vertical="center" textRotation="90" wrapText="1"/>
    </xf>
    <xf numFmtId="0" fontId="16" fillId="0" borderId="4" xfId="0" applyFont="1" applyFill="1" applyBorder="1" applyAlignment="1">
      <alignment horizontal="center" vertical="center" textRotation="90" wrapText="1"/>
    </xf>
    <xf numFmtId="0" fontId="16" fillId="0" borderId="3" xfId="0" applyFont="1" applyFill="1" applyBorder="1" applyAlignment="1">
      <alignment horizontal="center" vertical="center" textRotation="90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/>
    <xf numFmtId="0" fontId="0" fillId="0" borderId="0" xfId="0" applyAlignment="1"/>
    <xf numFmtId="0" fontId="21" fillId="0" borderId="7" xfId="0" applyFont="1" applyFill="1" applyBorder="1" applyAlignment="1">
      <alignment horizontal="center" vertical="top" wrapText="1"/>
    </xf>
    <xf numFmtId="0" fontId="22" fillId="0" borderId="7" xfId="0" applyFont="1" applyFill="1" applyBorder="1" applyAlignment="1">
      <alignment horizontal="left" vertical="top" wrapText="1"/>
    </xf>
    <xf numFmtId="0" fontId="21" fillId="0" borderId="7" xfId="0" applyFont="1" applyFill="1" applyBorder="1" applyAlignment="1">
      <alignment horizontal="left" vertical="top" wrapText="1"/>
    </xf>
    <xf numFmtId="0" fontId="0" fillId="0" borderId="7" xfId="0" applyBorder="1"/>
    <xf numFmtId="0" fontId="22" fillId="0" borderId="7" xfId="0" applyFont="1" applyFill="1" applyBorder="1" applyAlignment="1">
      <alignment horizontal="center" vertical="top" wrapText="1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20" fillId="0" borderId="0" xfId="0" applyFont="1" applyFill="1" applyAlignment="1">
      <alignment vertical="center"/>
    </xf>
    <xf numFmtId="0" fontId="11" fillId="0" borderId="29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vertical="center"/>
    </xf>
    <xf numFmtId="0" fontId="15" fillId="0" borderId="3" xfId="0" applyFont="1" applyBorder="1"/>
    <xf numFmtId="0" fontId="15" fillId="0" borderId="4" xfId="0" applyFont="1" applyBorder="1"/>
    <xf numFmtId="0" fontId="15" fillId="0" borderId="30" xfId="0" applyFont="1" applyBorder="1"/>
    <xf numFmtId="0" fontId="15" fillId="0" borderId="0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5" fillId="0" borderId="0" xfId="0" applyFont="1" applyAlignment="1">
      <alignment horizontal="right"/>
    </xf>
    <xf numFmtId="0" fontId="3" fillId="0" borderId="7" xfId="0" applyFont="1" applyBorder="1" applyAlignment="1">
      <alignment horizontal="center" wrapText="1"/>
    </xf>
    <xf numFmtId="0" fontId="14" fillId="0" borderId="7" xfId="0" applyFont="1" applyBorder="1" applyAlignment="1"/>
    <xf numFmtId="0" fontId="3" fillId="0" borderId="7" xfId="0" applyFont="1" applyBorder="1" applyAlignment="1">
      <alignment wrapText="1"/>
    </xf>
    <xf numFmtId="0" fontId="14" fillId="0" borderId="7" xfId="0" applyFont="1" applyBorder="1" applyAlignment="1">
      <alignment horizontal="center"/>
    </xf>
    <xf numFmtId="0" fontId="14" fillId="0" borderId="7" xfId="0" applyFont="1" applyBorder="1" applyAlignment="1">
      <alignment horizontal="center" wrapText="1"/>
    </xf>
    <xf numFmtId="0" fontId="11" fillId="0" borderId="3" xfId="0" applyFont="1" applyFill="1" applyBorder="1" applyAlignment="1">
      <alignment horizontal="center" vertical="center" textRotation="90" wrapText="1"/>
    </xf>
    <xf numFmtId="0" fontId="16" fillId="0" borderId="27" xfId="0" applyFont="1" applyFill="1" applyBorder="1" applyAlignment="1">
      <alignment horizontal="center" vertical="center" textRotation="90" wrapText="1"/>
    </xf>
    <xf numFmtId="0" fontId="20" fillId="0" borderId="0" xfId="0" applyFont="1" applyFill="1" applyAlignment="1">
      <alignment horizontal="center" vertical="center"/>
    </xf>
    <xf numFmtId="0" fontId="24" fillId="0" borderId="0" xfId="0" applyFont="1" applyBorder="1"/>
    <xf numFmtId="0" fontId="20" fillId="0" borderId="0" xfId="0" applyFont="1" applyBorder="1"/>
    <xf numFmtId="0" fontId="11" fillId="0" borderId="0" xfId="0" applyFont="1" applyBorder="1"/>
    <xf numFmtId="0" fontId="11" fillId="0" borderId="3" xfId="0" applyFont="1" applyFill="1" applyBorder="1" applyAlignment="1">
      <alignment horizontal="left" vertical="center" wrapText="1"/>
    </xf>
    <xf numFmtId="0" fontId="11" fillId="0" borderId="29" xfId="0" applyFont="1" applyFill="1" applyBorder="1" applyAlignment="1">
      <alignment horizontal="center" vertical="center" textRotation="90" wrapText="1"/>
    </xf>
    <xf numFmtId="0" fontId="11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15" fillId="0" borderId="32" xfId="0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left" vertical="center"/>
    </xf>
    <xf numFmtId="0" fontId="21" fillId="0" borderId="0" xfId="0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3" fillId="0" borderId="7" xfId="0" applyFont="1" applyBorder="1"/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0" fillId="0" borderId="31" xfId="0" applyFont="1" applyBorder="1"/>
    <xf numFmtId="0" fontId="11" fillId="0" borderId="2" xfId="0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/>
    </xf>
    <xf numFmtId="0" fontId="24" fillId="0" borderId="31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8" fillId="0" borderId="29" xfId="0" applyFont="1" applyFill="1" applyBorder="1" applyAlignment="1">
      <alignment horizontal="center" vertical="center" textRotation="90" wrapText="1"/>
    </xf>
    <xf numFmtId="0" fontId="15" fillId="0" borderId="33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left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vertical="center"/>
    </xf>
    <xf numFmtId="0" fontId="27" fillId="0" borderId="3" xfId="0" applyFont="1" applyFill="1" applyBorder="1" applyAlignment="1">
      <alignment horizontal="left" vertical="center"/>
    </xf>
    <xf numFmtId="0" fontId="20" fillId="0" borderId="3" xfId="0" applyFont="1" applyFill="1" applyBorder="1" applyAlignment="1">
      <alignment horizontal="center" vertical="center"/>
    </xf>
    <xf numFmtId="0" fontId="24" fillId="0" borderId="3" xfId="0" applyFont="1" applyBorder="1"/>
    <xf numFmtId="0" fontId="15" fillId="0" borderId="3" xfId="0" applyFont="1" applyBorder="1" applyAlignment="1">
      <alignment horizontal="center"/>
    </xf>
    <xf numFmtId="0" fontId="5" fillId="0" borderId="3" xfId="0" applyFont="1" applyBorder="1"/>
    <xf numFmtId="0" fontId="24" fillId="0" borderId="4" xfId="0" applyFont="1" applyBorder="1"/>
    <xf numFmtId="0" fontId="26" fillId="0" borderId="31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24" fillId="0" borderId="30" xfId="0" applyFont="1" applyBorder="1"/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0" fillId="0" borderId="30" xfId="0" applyFont="1" applyBorder="1"/>
    <xf numFmtId="0" fontId="11" fillId="0" borderId="4" xfId="0" applyFont="1" applyFill="1" applyBorder="1" applyAlignment="1">
      <alignment horizontal="center" vertical="center" wrapText="1"/>
    </xf>
    <xf numFmtId="0" fontId="0" fillId="0" borderId="7" xfId="0" applyBorder="1" applyAlignment="1"/>
    <xf numFmtId="0" fontId="31" fillId="3" borderId="7" xfId="0" applyFont="1" applyFill="1" applyBorder="1" applyAlignment="1">
      <alignment horizontal="center" vertical="top" wrapText="1"/>
    </xf>
    <xf numFmtId="164" fontId="34" fillId="0" borderId="3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35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20" fillId="0" borderId="6" xfId="0" applyFont="1" applyBorder="1"/>
    <xf numFmtId="0" fontId="35" fillId="4" borderId="0" xfId="0" applyFont="1" applyFill="1" applyAlignment="1">
      <alignment horizontal="center" vertical="center" wrapText="1"/>
    </xf>
    <xf numFmtId="0" fontId="32" fillId="0" borderId="7" xfId="0" applyFont="1" applyFill="1" applyBorder="1" applyAlignment="1">
      <alignment horizontal="left" vertical="top" wrapText="1"/>
    </xf>
    <xf numFmtId="0" fontId="33" fillId="0" borderId="7" xfId="0" applyFont="1" applyFill="1" applyBorder="1" applyAlignment="1">
      <alignment horizontal="left" vertical="top" wrapText="1"/>
    </xf>
    <xf numFmtId="0" fontId="32" fillId="0" borderId="7" xfId="0" applyFont="1" applyFill="1" applyBorder="1" applyAlignment="1">
      <alignment horizontal="center" vertical="top" wrapText="1"/>
    </xf>
    <xf numFmtId="0" fontId="33" fillId="0" borderId="7" xfId="0" applyFont="1" applyFill="1" applyBorder="1" applyAlignment="1">
      <alignment horizontal="center" vertical="top" wrapText="1"/>
    </xf>
    <xf numFmtId="0" fontId="0" fillId="0" borderId="31" xfId="0" applyBorder="1" applyAlignment="1"/>
    <xf numFmtId="0" fontId="0" fillId="0" borderId="30" xfId="0" applyBorder="1"/>
    <xf numFmtId="0" fontId="2" fillId="0" borderId="0" xfId="0" applyFont="1" applyFill="1" applyAlignment="1">
      <alignment horizontal="center" vertical="center"/>
    </xf>
    <xf numFmtId="0" fontId="14" fillId="0" borderId="0" xfId="0" applyFont="1" applyFill="1" applyBorder="1"/>
    <xf numFmtId="0" fontId="14" fillId="0" borderId="28" xfId="0" applyFont="1" applyFill="1" applyBorder="1"/>
    <xf numFmtId="0" fontId="8" fillId="0" borderId="33" xfId="0" applyFont="1" applyFill="1" applyBorder="1" applyAlignment="1">
      <alignment horizontal="center" vertical="center" wrapText="1"/>
    </xf>
    <xf numFmtId="164" fontId="8" fillId="0" borderId="33" xfId="0" applyNumberFormat="1" applyFont="1" applyFill="1" applyBorder="1" applyAlignment="1">
      <alignment horizontal="center" vertical="center"/>
    </xf>
    <xf numFmtId="0" fontId="14" fillId="0" borderId="31" xfId="0" applyFont="1" applyFill="1" applyBorder="1"/>
    <xf numFmtId="0" fontId="8" fillId="0" borderId="38" xfId="0" applyFont="1" applyFill="1" applyBorder="1" applyAlignment="1">
      <alignment horizontal="center" vertical="center" wrapText="1"/>
    </xf>
    <xf numFmtId="164" fontId="8" fillId="0" borderId="38" xfId="0" applyNumberFormat="1" applyFont="1" applyFill="1" applyBorder="1" applyAlignment="1">
      <alignment horizontal="center" vertical="center"/>
    </xf>
    <xf numFmtId="0" fontId="14" fillId="0" borderId="30" xfId="0" applyFont="1" applyFill="1" applyBorder="1"/>
    <xf numFmtId="0" fontId="28" fillId="0" borderId="0" xfId="0" applyFont="1" applyAlignment="1">
      <alignment horizontal="center"/>
    </xf>
    <xf numFmtId="0" fontId="8" fillId="0" borderId="0" xfId="0" applyFont="1" applyFill="1" applyBorder="1" applyAlignment="1">
      <alignment horizontal="left" vertical="center" wrapText="1"/>
    </xf>
    <xf numFmtId="1" fontId="5" fillId="0" borderId="34" xfId="0" applyNumberFormat="1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 textRotation="90" wrapText="1"/>
    </xf>
    <xf numFmtId="0" fontId="8" fillId="0" borderId="33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center" vertical="top" wrapText="1"/>
    </xf>
    <xf numFmtId="0" fontId="22" fillId="5" borderId="7" xfId="0" applyFont="1" applyFill="1" applyBorder="1" applyAlignment="1">
      <alignment horizontal="center" vertical="top" wrapText="1"/>
    </xf>
    <xf numFmtId="0" fontId="21" fillId="5" borderId="7" xfId="0" applyFont="1" applyFill="1" applyBorder="1" applyAlignment="1">
      <alignment horizontal="left" vertical="top" wrapText="1"/>
    </xf>
    <xf numFmtId="0" fontId="22" fillId="5" borderId="7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wrapText="1"/>
    </xf>
    <xf numFmtId="0" fontId="0" fillId="0" borderId="7" xfId="0" applyFill="1" applyBorder="1" applyAlignment="1">
      <alignment horizontal="center"/>
    </xf>
    <xf numFmtId="0" fontId="3" fillId="0" borderId="7" xfId="0" applyFont="1" applyFill="1" applyBorder="1" applyAlignment="1">
      <alignment horizontal="left"/>
    </xf>
    <xf numFmtId="0" fontId="0" fillId="0" borderId="7" xfId="0" applyFill="1" applyBorder="1" applyAlignment="1">
      <alignment horizontal="left"/>
    </xf>
    <xf numFmtId="0" fontId="14" fillId="0" borderId="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 wrapText="1"/>
    </xf>
    <xf numFmtId="0" fontId="3" fillId="0" borderId="0" xfId="0" applyFont="1" applyBorder="1" applyAlignment="1">
      <alignment wrapText="1"/>
    </xf>
    <xf numFmtId="0" fontId="36" fillId="0" borderId="0" xfId="0" applyFont="1" applyFill="1" applyBorder="1" applyAlignment="1"/>
    <xf numFmtId="0" fontId="5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vertical="center"/>
    </xf>
    <xf numFmtId="0" fontId="36" fillId="0" borderId="7" xfId="0" applyFont="1" applyBorder="1" applyAlignment="1"/>
    <xf numFmtId="0" fontId="5" fillId="0" borderId="7" xfId="0" applyFont="1" applyFill="1" applyBorder="1" applyAlignment="1">
      <alignment horizontal="center" vertical="top" wrapText="1"/>
    </xf>
    <xf numFmtId="0" fontId="33" fillId="6" borderId="7" xfId="0" applyFont="1" applyFill="1" applyBorder="1" applyAlignment="1">
      <alignment horizontal="center" vertical="top" wrapText="1"/>
    </xf>
    <xf numFmtId="0" fontId="32" fillId="6" borderId="7" xfId="0" applyFont="1" applyFill="1" applyBorder="1" applyAlignment="1">
      <alignment horizontal="left" vertical="top" wrapText="1"/>
    </xf>
    <xf numFmtId="0" fontId="33" fillId="6" borderId="7" xfId="0" applyFont="1" applyFill="1" applyBorder="1" applyAlignment="1">
      <alignment horizontal="left" vertical="top" wrapText="1"/>
    </xf>
    <xf numFmtId="0" fontId="32" fillId="6" borderId="7" xfId="0" applyFont="1" applyFill="1" applyBorder="1" applyAlignment="1">
      <alignment horizontal="center" vertical="top" wrapText="1"/>
    </xf>
    <xf numFmtId="164" fontId="5" fillId="0" borderId="38" xfId="0" applyNumberFormat="1" applyFont="1" applyFill="1" applyBorder="1" applyAlignment="1">
      <alignment horizontal="center" vertical="center"/>
    </xf>
    <xf numFmtId="164" fontId="5" fillId="0" borderId="33" xfId="0" applyNumberFormat="1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0" fillId="0" borderId="0" xfId="0" applyBorder="1" applyAlignment="1">
      <alignment horizontal="center"/>
    </xf>
    <xf numFmtId="0" fontId="14" fillId="0" borderId="7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 wrapText="1"/>
    </xf>
    <xf numFmtId="0" fontId="29" fillId="0" borderId="0" xfId="0" applyFont="1" applyFill="1" applyAlignment="1">
      <alignment horizontal="center" vertical="top" wrapText="1"/>
    </xf>
    <xf numFmtId="0" fontId="28" fillId="0" borderId="0" xfId="0" applyFont="1" applyFill="1" applyAlignment="1">
      <alignment horizontal="left" vertical="top" wrapText="1"/>
    </xf>
    <xf numFmtId="0" fontId="30" fillId="0" borderId="0" xfId="0" applyFont="1" applyFill="1" applyAlignment="1">
      <alignment horizontal="center" vertical="top" wrapText="1"/>
    </xf>
    <xf numFmtId="0" fontId="28" fillId="0" borderId="0" xfId="0" applyFont="1" applyFill="1" applyAlignment="1">
      <alignment horizontal="center"/>
    </xf>
    <xf numFmtId="0" fontId="29" fillId="7" borderId="0" xfId="0" applyFont="1" applyFill="1" applyAlignment="1">
      <alignment horizontal="center" vertical="top" wrapText="1"/>
    </xf>
    <xf numFmtId="0" fontId="28" fillId="7" borderId="0" xfId="0" applyFont="1" applyFill="1" applyAlignment="1">
      <alignment horizontal="left" vertical="top" wrapText="1"/>
    </xf>
    <xf numFmtId="0" fontId="30" fillId="7" borderId="0" xfId="0" applyFont="1" applyFill="1" applyAlignment="1">
      <alignment horizontal="center" vertical="top" wrapText="1"/>
    </xf>
    <xf numFmtId="0" fontId="28" fillId="7" borderId="0" xfId="0" applyFont="1" applyFill="1" applyAlignment="1">
      <alignment horizontal="center"/>
    </xf>
    <xf numFmtId="0" fontId="8" fillId="0" borderId="2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" fillId="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vertical="center"/>
    </xf>
    <xf numFmtId="0" fontId="3" fillId="0" borderId="29" xfId="0" applyFont="1" applyFill="1" applyBorder="1" applyAlignment="1">
      <alignment horizontal="center" vertical="center" wrapText="1"/>
    </xf>
    <xf numFmtId="0" fontId="0" fillId="0" borderId="0" xfId="0" applyFill="1"/>
    <xf numFmtId="0" fontId="3" fillId="8" borderId="7" xfId="0" applyFont="1" applyFill="1" applyBorder="1" applyAlignment="1">
      <alignment horizontal="center" wrapText="1"/>
    </xf>
    <xf numFmtId="0" fontId="0" fillId="8" borderId="7" xfId="0" applyFill="1" applyBorder="1" applyAlignment="1">
      <alignment horizontal="center"/>
    </xf>
    <xf numFmtId="0" fontId="3" fillId="8" borderId="0" xfId="0" applyFont="1" applyFill="1" applyBorder="1" applyAlignment="1">
      <alignment horizontal="left"/>
    </xf>
    <xf numFmtId="0" fontId="0" fillId="8" borderId="7" xfId="0" applyFill="1" applyBorder="1" applyAlignment="1">
      <alignment horizontal="left"/>
    </xf>
    <xf numFmtId="0" fontId="14" fillId="8" borderId="7" xfId="0" applyFont="1" applyFill="1" applyBorder="1" applyAlignment="1">
      <alignment horizontal="center"/>
    </xf>
    <xf numFmtId="0" fontId="14" fillId="8" borderId="7" xfId="0" applyFont="1" applyFill="1" applyBorder="1" applyAlignment="1">
      <alignment horizontal="center" wrapText="1"/>
    </xf>
    <xf numFmtId="0" fontId="3" fillId="8" borderId="7" xfId="0" applyFont="1" applyFill="1" applyBorder="1"/>
    <xf numFmtId="0" fontId="14" fillId="8" borderId="7" xfId="0" applyFont="1" applyFill="1" applyBorder="1" applyAlignment="1">
      <alignment horizontal="left"/>
    </xf>
    <xf numFmtId="0" fontId="3" fillId="8" borderId="7" xfId="0" applyFont="1" applyFill="1" applyBorder="1" applyAlignment="1">
      <alignment horizontal="left" wrapText="1"/>
    </xf>
    <xf numFmtId="1" fontId="21" fillId="5" borderId="7" xfId="0" applyNumberFormat="1" applyFont="1" applyFill="1" applyBorder="1" applyAlignment="1">
      <alignment horizontal="center" vertical="top" wrapText="1"/>
    </xf>
    <xf numFmtId="1" fontId="21" fillId="0" borderId="7" xfId="0" applyNumberFormat="1" applyFont="1" applyFill="1" applyBorder="1" applyAlignment="1">
      <alignment horizontal="center" vertical="top" wrapText="1"/>
    </xf>
    <xf numFmtId="0" fontId="8" fillId="0" borderId="26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2" fillId="0" borderId="0" xfId="0" applyFont="1"/>
    <xf numFmtId="0" fontId="2" fillId="0" borderId="7" xfId="0" applyFont="1" applyBorder="1"/>
    <xf numFmtId="0" fontId="8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9" fillId="0" borderId="7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0" fontId="8" fillId="0" borderId="26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4" fontId="5" fillId="0" borderId="34" xfId="0" applyNumberFormat="1" applyFont="1" applyFill="1" applyBorder="1" applyAlignment="1">
      <alignment horizontal="center" vertical="center"/>
    </xf>
    <xf numFmtId="0" fontId="21" fillId="0" borderId="28" xfId="0" applyFont="1" applyFill="1" applyBorder="1" applyAlignment="1">
      <alignment horizontal="left" vertical="top" wrapText="1"/>
    </xf>
    <xf numFmtId="0" fontId="22" fillId="0" borderId="28" xfId="0" applyFont="1" applyFill="1" applyBorder="1" applyAlignment="1">
      <alignment horizontal="left" vertical="top" wrapText="1"/>
    </xf>
    <xf numFmtId="0" fontId="11" fillId="0" borderId="39" xfId="0" applyFont="1" applyFill="1" applyBorder="1" applyAlignment="1">
      <alignment horizontal="center" vertical="center" wrapText="1"/>
    </xf>
    <xf numFmtId="164" fontId="13" fillId="0" borderId="39" xfId="0" applyNumberFormat="1" applyFont="1" applyBorder="1" applyAlignment="1">
      <alignment horizontal="center" vertical="center"/>
    </xf>
    <xf numFmtId="0" fontId="42" fillId="0" borderId="0" xfId="0" applyFont="1"/>
    <xf numFmtId="0" fontId="43" fillId="0" borderId="7" xfId="0" applyFont="1" applyFill="1" applyBorder="1" applyAlignment="1">
      <alignment horizontal="center" vertical="top" wrapText="1"/>
    </xf>
    <xf numFmtId="0" fontId="44" fillId="5" borderId="7" xfId="0" applyFont="1" applyFill="1" applyBorder="1" applyAlignment="1">
      <alignment horizontal="center" vertical="top" wrapText="1"/>
    </xf>
    <xf numFmtId="0" fontId="44" fillId="0" borderId="7" xfId="0" applyFont="1" applyFill="1" applyBorder="1" applyAlignment="1">
      <alignment horizontal="center" vertical="top" wrapText="1"/>
    </xf>
    <xf numFmtId="0" fontId="37" fillId="9" borderId="0" xfId="2" applyFont="1" applyFill="1" applyAlignment="1">
      <alignment horizontal="center" vertical="center" wrapText="1"/>
    </xf>
    <xf numFmtId="0" fontId="38" fillId="0" borderId="0" xfId="2" applyFont="1" applyAlignment="1">
      <alignment horizontal="right" vertical="top" wrapText="1"/>
    </xf>
    <xf numFmtId="0" fontId="39" fillId="0" borderId="0" xfId="2" applyFont="1" applyAlignment="1">
      <alignment horizontal="left" vertical="top" wrapText="1"/>
    </xf>
    <xf numFmtId="0" fontId="40" fillId="0" borderId="0" xfId="2" applyFont="1" applyAlignment="1">
      <alignment horizontal="right" vertical="top" wrapText="1"/>
    </xf>
    <xf numFmtId="0" fontId="37" fillId="9" borderId="0" xfId="2" applyFont="1" applyFill="1" applyAlignment="1">
      <alignment vertical="center" wrapText="1"/>
    </xf>
    <xf numFmtId="0" fontId="14" fillId="8" borderId="28" xfId="0" applyFont="1" applyFill="1" applyBorder="1" applyAlignment="1">
      <alignment horizontal="center"/>
    </xf>
    <xf numFmtId="0" fontId="14" fillId="0" borderId="28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 wrapText="1"/>
    </xf>
    <xf numFmtId="0" fontId="2" fillId="8" borderId="7" xfId="0" applyFont="1" applyFill="1" applyBorder="1" applyAlignment="1">
      <alignment horizontal="center" wrapText="1"/>
    </xf>
    <xf numFmtId="0" fontId="45" fillId="0" borderId="0" xfId="0" applyFont="1" applyAlignment="1">
      <alignment horizontal="center"/>
    </xf>
    <xf numFmtId="0" fontId="46" fillId="4" borderId="0" xfId="0" applyFont="1" applyFill="1" applyAlignment="1">
      <alignment horizontal="center" vertical="center" wrapText="1"/>
    </xf>
    <xf numFmtId="0" fontId="45" fillId="0" borderId="0" xfId="0" applyFont="1" applyFill="1" applyAlignment="1">
      <alignment horizontal="center"/>
    </xf>
    <xf numFmtId="0" fontId="45" fillId="7" borderId="0" xfId="0" applyFont="1" applyFill="1" applyAlignment="1">
      <alignment horizontal="center"/>
    </xf>
    <xf numFmtId="0" fontId="47" fillId="0" borderId="0" xfId="0" applyFont="1"/>
    <xf numFmtId="0" fontId="5" fillId="0" borderId="1" xfId="0" applyFont="1" applyFill="1" applyBorder="1" applyAlignment="1">
      <alignment horizontal="left" vertical="center" wrapText="1"/>
    </xf>
    <xf numFmtId="164" fontId="5" fillId="0" borderId="41" xfId="0" applyNumberFormat="1" applyFont="1" applyFill="1" applyBorder="1" applyAlignment="1">
      <alignment horizontal="center" vertical="center"/>
    </xf>
    <xf numFmtId="164" fontId="34" fillId="0" borderId="41" xfId="0" applyNumberFormat="1" applyFont="1" applyFill="1" applyBorder="1" applyAlignment="1">
      <alignment horizontal="center" vertical="center"/>
    </xf>
    <xf numFmtId="1" fontId="5" fillId="0" borderId="41" xfId="0" applyNumberFormat="1" applyFont="1" applyFill="1" applyBorder="1" applyAlignment="1">
      <alignment horizontal="center" vertical="center"/>
    </xf>
    <xf numFmtId="0" fontId="14" fillId="0" borderId="40" xfId="0" applyFont="1" applyFill="1" applyBorder="1"/>
    <xf numFmtId="0" fontId="15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 wrapText="1"/>
    </xf>
    <xf numFmtId="164" fontId="8" fillId="0" borderId="43" xfId="0" applyNumberFormat="1" applyFont="1" applyFill="1" applyBorder="1" applyAlignment="1">
      <alignment horizontal="center" vertical="center"/>
    </xf>
    <xf numFmtId="0" fontId="14" fillId="0" borderId="5" xfId="0" applyFont="1" applyFill="1" applyBorder="1"/>
    <xf numFmtId="0" fontId="8" fillId="0" borderId="44" xfId="0" applyFont="1" applyFill="1" applyBorder="1" applyAlignment="1">
      <alignment horizontal="center" vertical="center" wrapText="1"/>
    </xf>
    <xf numFmtId="164" fontId="8" fillId="0" borderId="44" xfId="0" applyNumberFormat="1" applyFont="1" applyFill="1" applyBorder="1" applyAlignment="1">
      <alignment horizontal="center" vertical="center"/>
    </xf>
    <xf numFmtId="0" fontId="14" fillId="0" borderId="1" xfId="0" applyFont="1" applyFill="1" applyBorder="1"/>
    <xf numFmtId="0" fontId="15" fillId="0" borderId="43" xfId="0" applyFont="1" applyFill="1" applyBorder="1" applyAlignment="1">
      <alignment horizontal="center" vertical="center"/>
    </xf>
    <xf numFmtId="164" fontId="5" fillId="0" borderId="44" xfId="0" applyNumberFormat="1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15" fillId="0" borderId="42" xfId="0" applyFont="1" applyFill="1" applyBorder="1" applyAlignment="1">
      <alignment vertical="center"/>
    </xf>
    <xf numFmtId="0" fontId="14" fillId="0" borderId="6" xfId="0" applyFont="1" applyFill="1" applyBorder="1"/>
    <xf numFmtId="0" fontId="14" fillId="0" borderId="1" xfId="0" applyFont="1" applyFill="1" applyBorder="1" applyAlignment="1">
      <alignment vertical="center"/>
    </xf>
    <xf numFmtId="0" fontId="4" fillId="0" borderId="7" xfId="0" applyFont="1" applyBorder="1" applyAlignment="1">
      <alignment horizontal="center" vertical="center" textRotation="90"/>
    </xf>
    <xf numFmtId="0" fontId="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2" fillId="0" borderId="31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8" fillId="0" borderId="26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0" fillId="0" borderId="0" xfId="1" applyFill="1" applyBorder="1" applyAlignment="1" applyProtection="1">
      <alignment horizontal="center" vertical="center"/>
    </xf>
    <xf numFmtId="0" fontId="8" fillId="0" borderId="27" xfId="0" applyFont="1" applyFill="1" applyBorder="1" applyAlignment="1">
      <alignment horizontal="center" vertical="center" wrapText="1"/>
    </xf>
  </cellXfs>
  <cellStyles count="3">
    <cellStyle name="Lien hypertexte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15.jpg"/><Relationship Id="rId1" Type="http://schemas.openxmlformats.org/officeDocument/2006/relationships/image" Target="../media/image14.jpg"/><Relationship Id="rId4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111124</xdr:colOff>
      <xdr:row>1</xdr:row>
      <xdr:rowOff>174624</xdr:rowOff>
    </xdr:from>
    <xdr:to>
      <xdr:col>35</xdr:col>
      <xdr:colOff>737226</xdr:colOff>
      <xdr:row>17</xdr:row>
      <xdr:rowOff>158750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5B111A97-6603-48C5-8E38-BDE39122F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2874" y="349249"/>
          <a:ext cx="7214227" cy="3087689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2</xdr:row>
      <xdr:rowOff>0</xdr:rowOff>
    </xdr:from>
    <xdr:to>
      <xdr:col>44</xdr:col>
      <xdr:colOff>785813</xdr:colOff>
      <xdr:row>17</xdr:row>
      <xdr:rowOff>170524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FF9861EA-3D4C-4C95-AD06-C3FEB0FF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0" y="349250"/>
          <a:ext cx="7262813" cy="3099462"/>
        </a:xfrm>
        <a:prstGeom prst="rect">
          <a:avLst/>
        </a:prstGeom>
      </xdr:spPr>
    </xdr:pic>
    <xdr:clientData/>
  </xdr:twoCellAnchor>
  <xdr:twoCellAnchor editAs="oneCell">
    <xdr:from>
      <xdr:col>44</xdr:col>
      <xdr:colOff>809624</xdr:colOff>
      <xdr:row>2</xdr:row>
      <xdr:rowOff>0</xdr:rowOff>
    </xdr:from>
    <xdr:to>
      <xdr:col>53</xdr:col>
      <xdr:colOff>444500</xdr:colOff>
      <xdr:row>17</xdr:row>
      <xdr:rowOff>160052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CB1330C-CED6-4E46-BC4A-9CA0323B0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66124" y="349250"/>
          <a:ext cx="6921501" cy="3088990"/>
        </a:xfrm>
        <a:prstGeom prst="rect">
          <a:avLst/>
        </a:prstGeom>
      </xdr:spPr>
    </xdr:pic>
    <xdr:clientData/>
  </xdr:twoCellAnchor>
  <xdr:twoCellAnchor editAs="oneCell">
    <xdr:from>
      <xdr:col>27</xdr:col>
      <xdr:colOff>7937</xdr:colOff>
      <xdr:row>19</xdr:row>
      <xdr:rowOff>7937</xdr:rowOff>
    </xdr:from>
    <xdr:to>
      <xdr:col>35</xdr:col>
      <xdr:colOff>705713</xdr:colOff>
      <xdr:row>35</xdr:row>
      <xdr:rowOff>150812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505A1C33-45A9-4ED9-9723-7EB3093DB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0812" y="3635375"/>
          <a:ext cx="7174776" cy="2936875"/>
        </a:xfrm>
        <a:prstGeom prst="rect">
          <a:avLst/>
        </a:prstGeom>
      </xdr:spPr>
    </xdr:pic>
    <xdr:clientData/>
  </xdr:twoCellAnchor>
  <xdr:twoCellAnchor editAs="oneCell">
    <xdr:from>
      <xdr:col>36</xdr:col>
      <xdr:colOff>0</xdr:colOff>
      <xdr:row>19</xdr:row>
      <xdr:rowOff>-1</xdr:rowOff>
    </xdr:from>
    <xdr:to>
      <xdr:col>44</xdr:col>
      <xdr:colOff>734894</xdr:colOff>
      <xdr:row>35</xdr:row>
      <xdr:rowOff>142874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5D3CC7DA-504F-4095-81AF-B935F145F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0" y="3627437"/>
          <a:ext cx="7211894" cy="2936875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19</xdr:row>
      <xdr:rowOff>0</xdr:rowOff>
    </xdr:from>
    <xdr:to>
      <xdr:col>53</xdr:col>
      <xdr:colOff>460152</xdr:colOff>
      <xdr:row>35</xdr:row>
      <xdr:rowOff>119062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EA1041A6-C8CF-46DE-8ED8-2CC72711E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66125" y="3627438"/>
          <a:ext cx="6937152" cy="2913062"/>
        </a:xfrm>
        <a:prstGeom prst="rect">
          <a:avLst/>
        </a:prstGeom>
      </xdr:spPr>
    </xdr:pic>
    <xdr:clientData/>
  </xdr:twoCellAnchor>
  <xdr:twoCellAnchor editAs="oneCell">
    <xdr:from>
      <xdr:col>26</xdr:col>
      <xdr:colOff>111124</xdr:colOff>
      <xdr:row>36</xdr:row>
      <xdr:rowOff>-1</xdr:rowOff>
    </xdr:from>
    <xdr:to>
      <xdr:col>35</xdr:col>
      <xdr:colOff>704316</xdr:colOff>
      <xdr:row>58</xdr:row>
      <xdr:rowOff>103186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A23E34F5-1A37-46A8-9E89-ECAB215A1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2874" y="6596062"/>
          <a:ext cx="7181317" cy="3944937"/>
        </a:xfrm>
        <a:prstGeom prst="rect">
          <a:avLst/>
        </a:prstGeom>
      </xdr:spPr>
    </xdr:pic>
    <xdr:clientData/>
  </xdr:twoCellAnchor>
  <xdr:twoCellAnchor editAs="oneCell">
    <xdr:from>
      <xdr:col>45</xdr:col>
      <xdr:colOff>7937</xdr:colOff>
      <xdr:row>36</xdr:row>
      <xdr:rowOff>23812</xdr:rowOff>
    </xdr:from>
    <xdr:to>
      <xdr:col>53</xdr:col>
      <xdr:colOff>555624</xdr:colOff>
      <xdr:row>58</xdr:row>
      <xdr:rowOff>37408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xmlns="" id="{8D98288A-AE6F-48AE-A1FB-AD399C3D0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74062" y="6619875"/>
          <a:ext cx="7024687" cy="3855346"/>
        </a:xfrm>
        <a:prstGeom prst="rect">
          <a:avLst/>
        </a:prstGeom>
      </xdr:spPr>
    </xdr:pic>
    <xdr:clientData/>
  </xdr:twoCellAnchor>
  <xdr:twoCellAnchor editAs="oneCell">
    <xdr:from>
      <xdr:col>35</xdr:col>
      <xdr:colOff>809624</xdr:colOff>
      <xdr:row>36</xdr:row>
      <xdr:rowOff>0</xdr:rowOff>
    </xdr:from>
    <xdr:to>
      <xdr:col>44</xdr:col>
      <xdr:colOff>759444</xdr:colOff>
      <xdr:row>58</xdr:row>
      <xdr:rowOff>23812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1798FD4E-B65F-4151-8574-24634B5A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499" y="6596063"/>
          <a:ext cx="7236445" cy="38655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117928</xdr:rowOff>
    </xdr:from>
    <xdr:to>
      <xdr:col>11</xdr:col>
      <xdr:colOff>43341</xdr:colOff>
      <xdr:row>75</xdr:row>
      <xdr:rowOff>52614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615EF159-CCD4-4D7E-8FA5-162081184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9857"/>
          <a:ext cx="7109984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426802</xdr:colOff>
      <xdr:row>1</xdr:row>
      <xdr:rowOff>0</xdr:rowOff>
    </xdr:from>
    <xdr:to>
      <xdr:col>40</xdr:col>
      <xdr:colOff>197786</xdr:colOff>
      <xdr:row>70</xdr:row>
      <xdr:rowOff>32726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80F0D99C-44B7-4FD0-9BC5-3B0CC58B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7868" y="270656"/>
          <a:ext cx="10618033" cy="11858300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54</xdr:col>
      <xdr:colOff>243052</xdr:colOff>
      <xdr:row>70</xdr:row>
      <xdr:rowOff>83278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3CBE2BCB-F275-4E4C-B161-0FBB0DC9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37131" y="270656"/>
          <a:ext cx="10663298" cy="11908852"/>
        </a:xfrm>
        <a:prstGeom prst="rect">
          <a:avLst/>
        </a:prstGeom>
      </xdr:spPr>
    </xdr:pic>
    <xdr:clientData/>
  </xdr:twoCellAnchor>
  <xdr:twoCellAnchor editAs="oneCell">
    <xdr:from>
      <xdr:col>55</xdr:col>
      <xdr:colOff>0</xdr:colOff>
      <xdr:row>1</xdr:row>
      <xdr:rowOff>-1</xdr:rowOff>
    </xdr:from>
    <xdr:to>
      <xdr:col>68</xdr:col>
      <xdr:colOff>298978</xdr:colOff>
      <xdr:row>70</xdr:row>
      <xdr:rowOff>145736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D8737255-BF25-47BA-BE94-091B4D84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28033" y="270655"/>
          <a:ext cx="10719224" cy="119713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196569</xdr:colOff>
      <xdr:row>1</xdr:row>
      <xdr:rowOff>113268</xdr:rowOff>
    </xdr:from>
    <xdr:ext cx="2937086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FD6719F6-3165-41D2-BA6D-A2B1CFA59B00}"/>
            </a:ext>
          </a:extLst>
        </xdr:cNvPr>
        <xdr:cNvSpPr/>
      </xdr:nvSpPr>
      <xdr:spPr>
        <a:xfrm>
          <a:off x="584625" y="416657"/>
          <a:ext cx="293708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ANNULEE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0</xdr:rowOff>
    </xdr:from>
    <xdr:to>
      <xdr:col>45</xdr:col>
      <xdr:colOff>0</xdr:colOff>
      <xdr:row>75</xdr:row>
      <xdr:rowOff>38995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47D2E08E-C00B-4B91-A2B3-8891453C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0" y="325438"/>
          <a:ext cx="9715500" cy="12492932"/>
        </a:xfrm>
        <a:prstGeom prst="rect">
          <a:avLst/>
        </a:prstGeom>
      </xdr:spPr>
    </xdr:pic>
    <xdr:clientData/>
  </xdr:twoCellAnchor>
  <xdr:twoCellAnchor editAs="oneCell">
    <xdr:from>
      <xdr:col>44</xdr:col>
      <xdr:colOff>809624</xdr:colOff>
      <xdr:row>1</xdr:row>
      <xdr:rowOff>0</xdr:rowOff>
    </xdr:from>
    <xdr:to>
      <xdr:col>56</xdr:col>
      <xdr:colOff>769937</xdr:colOff>
      <xdr:row>74</xdr:row>
      <xdr:rowOff>150864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BBF1DF1C-C3C5-4191-B040-885EF0F47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49" y="325438"/>
          <a:ext cx="9675813" cy="12438114"/>
        </a:xfrm>
        <a:prstGeom prst="rect">
          <a:avLst/>
        </a:prstGeom>
      </xdr:spPr>
    </xdr:pic>
    <xdr:clientData/>
  </xdr:twoCellAnchor>
  <xdr:twoCellAnchor editAs="oneCell">
    <xdr:from>
      <xdr:col>56</xdr:col>
      <xdr:colOff>809624</xdr:colOff>
      <xdr:row>1</xdr:row>
      <xdr:rowOff>-1</xdr:rowOff>
    </xdr:from>
    <xdr:to>
      <xdr:col>69</xdr:col>
      <xdr:colOff>59068</xdr:colOff>
      <xdr:row>75</xdr:row>
      <xdr:rowOff>111125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61F25FC3-904A-457B-9BD8-505743FCF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49" y="325437"/>
          <a:ext cx="9774569" cy="12565063"/>
        </a:xfrm>
        <a:prstGeom prst="rect">
          <a:avLst/>
        </a:prstGeom>
      </xdr:spPr>
    </xdr:pic>
    <xdr:clientData/>
  </xdr:twoCellAnchor>
  <xdr:twoCellAnchor editAs="oneCell">
    <xdr:from>
      <xdr:col>69</xdr:col>
      <xdr:colOff>0</xdr:colOff>
      <xdr:row>1</xdr:row>
      <xdr:rowOff>0</xdr:rowOff>
    </xdr:from>
    <xdr:to>
      <xdr:col>81</xdr:col>
      <xdr:colOff>59068</xdr:colOff>
      <xdr:row>75</xdr:row>
      <xdr:rowOff>111125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8BC3E789-521C-4AEA-95C6-54796C237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0" y="325438"/>
          <a:ext cx="9774568" cy="12565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fvoile.net/ffv/sportif/ClmtCoureurFiche.asp?clid=1009029X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http://www.ffvoile.net/ffv/sportif/ClmtCoureurFiche.asp?clid=0452910G" TargetMode="External"/><Relationship Id="rId1" Type="http://schemas.openxmlformats.org/officeDocument/2006/relationships/hyperlink" Target="http://www.ffvoile.net/ffv/sportif/ClmtCoureurFiche.asp?clid=1010340N" TargetMode="External"/><Relationship Id="rId6" Type="http://schemas.openxmlformats.org/officeDocument/2006/relationships/printerSettings" Target="../printerSettings/printerSettings9.bin"/><Relationship Id="rId5" Type="http://schemas.openxmlformats.org/officeDocument/2006/relationships/hyperlink" Target="http://www.ffvoile.net/ffv/sportif/ClmtCoureurFiche.asp?clid=1013801T" TargetMode="External"/><Relationship Id="rId4" Type="http://schemas.openxmlformats.org/officeDocument/2006/relationships/hyperlink" Target="http://www.ffvoile.net/ffv/sportif/ClmtCoureurFiche.asp?clid=1207352J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://www.ffvoile.net/ffv/sportif/ClmtCoureurFiche.asp?clid=1009029X" TargetMode="External"/><Relationship Id="rId7" Type="http://schemas.openxmlformats.org/officeDocument/2006/relationships/hyperlink" Target="http://www.ffvoile.net/ffv/sportif/ClmtCoureurFiche.asp?clid=0777490L" TargetMode="External"/><Relationship Id="rId2" Type="http://schemas.openxmlformats.org/officeDocument/2006/relationships/hyperlink" Target="http://www.ffvoile.net/ffv/sportif/ClmtCoureurFiche.asp?clid=0777490L" TargetMode="External"/><Relationship Id="rId1" Type="http://schemas.openxmlformats.org/officeDocument/2006/relationships/hyperlink" Target="http://www.ffvoile.net/ffv/sportif/ClmtCoureurFiche.asp?clid=1010340N" TargetMode="External"/><Relationship Id="rId6" Type="http://schemas.openxmlformats.org/officeDocument/2006/relationships/hyperlink" Target="http://www.ffvoile.net/ffv/sportif/ClmtCoureurFiche.asp?clid=1013801T" TargetMode="External"/><Relationship Id="rId5" Type="http://schemas.openxmlformats.org/officeDocument/2006/relationships/hyperlink" Target="http://www.ffvoile.net/ffv/sportif/ClmtCoureurFiche.asp?clid=0924486G" TargetMode="External"/><Relationship Id="rId4" Type="http://schemas.openxmlformats.org/officeDocument/2006/relationships/hyperlink" Target="http://www.ffvoile.net/ffv/sportif/ClmtCoureurFiche.asp?clid=1038937B" TargetMode="External"/><Relationship Id="rId9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"/>
  <sheetViews>
    <sheetView zoomScale="85" zoomScaleNormal="85" workbookViewId="0">
      <selection activeCell="G25" sqref="G25"/>
    </sheetView>
  </sheetViews>
  <sheetFormatPr baseColWidth="10" defaultColWidth="7" defaultRowHeight="20.25" customHeight="1" x14ac:dyDescent="0.2"/>
  <cols>
    <col min="1" max="1" width="5.140625" style="1" customWidth="1"/>
    <col min="2" max="16384" width="7" style="1"/>
  </cols>
  <sheetData>
    <row r="1" spans="1:18" ht="42.75" customHeight="1" x14ac:dyDescent="0.2">
      <c r="F1" s="57" t="s">
        <v>345</v>
      </c>
    </row>
    <row r="2" spans="1:18" s="56" customFormat="1" ht="21.75" customHeight="1" x14ac:dyDescent="0.2">
      <c r="A2" s="55" t="s">
        <v>104</v>
      </c>
    </row>
    <row r="3" spans="1:18" s="56" customFormat="1" ht="21.75" customHeight="1" x14ac:dyDescent="0.2">
      <c r="A3" s="55" t="s">
        <v>55</v>
      </c>
    </row>
    <row r="4" spans="1:18" s="56" customFormat="1" ht="21.75" customHeight="1" x14ac:dyDescent="0.2">
      <c r="A4" s="55" t="s">
        <v>56</v>
      </c>
    </row>
    <row r="5" spans="1:18" s="56" customFormat="1" ht="27.75" customHeight="1" x14ac:dyDescent="0.2">
      <c r="A5" s="55"/>
    </row>
    <row r="6" spans="1:18" ht="20.25" customHeight="1" x14ac:dyDescent="0.2">
      <c r="A6" s="295" t="s">
        <v>20</v>
      </c>
      <c r="B6" s="296"/>
      <c r="C6" s="294" t="s">
        <v>22</v>
      </c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</row>
    <row r="7" spans="1:18" ht="20.25" customHeight="1" x14ac:dyDescent="0.2">
      <c r="A7" s="297"/>
      <c r="B7" s="298"/>
      <c r="C7" s="9">
        <v>1</v>
      </c>
      <c r="D7" s="9">
        <v>2</v>
      </c>
      <c r="E7" s="9">
        <v>3</v>
      </c>
      <c r="F7" s="9">
        <v>4</v>
      </c>
      <c r="G7" s="9">
        <v>5</v>
      </c>
      <c r="H7" s="9">
        <v>6</v>
      </c>
      <c r="I7" s="9">
        <v>7</v>
      </c>
      <c r="J7" s="9">
        <v>8</v>
      </c>
      <c r="K7" s="9">
        <v>9</v>
      </c>
      <c r="L7" s="9">
        <v>10</v>
      </c>
      <c r="M7" s="9">
        <v>11</v>
      </c>
      <c r="N7" s="9">
        <v>12</v>
      </c>
      <c r="O7" s="9">
        <v>13</v>
      </c>
      <c r="P7" s="9">
        <v>14</v>
      </c>
      <c r="Q7" s="9">
        <v>15</v>
      </c>
      <c r="R7" s="9">
        <v>16</v>
      </c>
    </row>
    <row r="8" spans="1:18" ht="20.25" customHeight="1" x14ac:dyDescent="0.2">
      <c r="A8" s="293" t="s">
        <v>23</v>
      </c>
      <c r="B8" s="9">
        <v>1</v>
      </c>
      <c r="C8" s="24">
        <f>100*((C$7-$B8+1)/C$7)+10*(LOG(C$7/$B8))</f>
        <v>100</v>
      </c>
      <c r="D8" s="17">
        <f t="shared" ref="D8:R23" si="0">100*((D$7-$B8+1)/D$7)+10*(LOG(D$7/$B8))</f>
        <v>103.01029995663981</v>
      </c>
      <c r="E8" s="22">
        <f t="shared" si="0"/>
        <v>104.77121254719663</v>
      </c>
      <c r="F8" s="17">
        <f t="shared" si="0"/>
        <v>106.02059991327963</v>
      </c>
      <c r="G8" s="17">
        <f t="shared" si="0"/>
        <v>106.98970004336019</v>
      </c>
      <c r="H8" s="17">
        <f t="shared" si="0"/>
        <v>107.78151250383644</v>
      </c>
      <c r="I8" s="22">
        <f t="shared" si="0"/>
        <v>108.45098040014257</v>
      </c>
      <c r="J8" s="17">
        <f t="shared" si="0"/>
        <v>109.03089986991944</v>
      </c>
      <c r="K8" s="17">
        <f t="shared" si="0"/>
        <v>109.54242509439325</v>
      </c>
      <c r="L8" s="17">
        <f t="shared" si="0"/>
        <v>110</v>
      </c>
      <c r="M8" s="17">
        <f t="shared" si="0"/>
        <v>110.41392685158225</v>
      </c>
      <c r="N8" s="17">
        <f t="shared" si="0"/>
        <v>110.79181246047625</v>
      </c>
      <c r="O8" s="17">
        <f t="shared" si="0"/>
        <v>111.13943352306836</v>
      </c>
      <c r="P8" s="17">
        <f t="shared" si="0"/>
        <v>111.46128035678238</v>
      </c>
      <c r="Q8" s="17">
        <f t="shared" si="0"/>
        <v>111.76091259055681</v>
      </c>
      <c r="R8" s="18">
        <f t="shared" si="0"/>
        <v>112.04119982655925</v>
      </c>
    </row>
    <row r="9" spans="1:18" ht="20.25" customHeight="1" x14ac:dyDescent="0.2">
      <c r="A9" s="293"/>
      <c r="B9" s="9">
        <v>2</v>
      </c>
      <c r="C9" s="10"/>
      <c r="D9" s="20">
        <f>100*((D$7-$B9+1)/D$7)+10*(LOG(D$7/$B9))</f>
        <v>50</v>
      </c>
      <c r="E9" s="23">
        <f t="shared" si="0"/>
        <v>68.427579257223471</v>
      </c>
      <c r="F9" s="20">
        <f t="shared" si="0"/>
        <v>78.010299956639813</v>
      </c>
      <c r="G9" s="20">
        <f t="shared" si="0"/>
        <v>83.979400086720375</v>
      </c>
      <c r="H9" s="20">
        <f t="shared" si="0"/>
        <v>88.104545880529969</v>
      </c>
      <c r="I9" s="23">
        <f t="shared" si="0"/>
        <v>91.154966157788465</v>
      </c>
      <c r="J9" s="20">
        <f t="shared" si="0"/>
        <v>93.520599913279625</v>
      </c>
      <c r="K9" s="20">
        <f t="shared" si="0"/>
        <v>95.421014026642325</v>
      </c>
      <c r="L9" s="20">
        <f t="shared" si="0"/>
        <v>96.989700043360187</v>
      </c>
      <c r="M9" s="20">
        <f t="shared" si="0"/>
        <v>98.31271780403334</v>
      </c>
      <c r="N9" s="20">
        <f t="shared" si="0"/>
        <v>99.448179170503096</v>
      </c>
      <c r="O9" s="20">
        <f t="shared" si="0"/>
        <v>100.43682587412086</v>
      </c>
      <c r="P9" s="20">
        <f t="shared" si="0"/>
        <v>101.30812325728543</v>
      </c>
      <c r="Q9" s="20">
        <f t="shared" si="0"/>
        <v>102.08394596725033</v>
      </c>
      <c r="R9" s="21">
        <f t="shared" si="0"/>
        <v>102.78089986991944</v>
      </c>
    </row>
    <row r="10" spans="1:18" ht="20.25" customHeight="1" x14ac:dyDescent="0.2">
      <c r="A10" s="293"/>
      <c r="B10" s="9">
        <v>3</v>
      </c>
      <c r="C10" s="10"/>
      <c r="D10" s="11"/>
      <c r="E10" s="20">
        <f t="shared" si="0"/>
        <v>33.333333333333329</v>
      </c>
      <c r="F10" s="20">
        <f t="shared" si="0"/>
        <v>51.249387366082999</v>
      </c>
      <c r="G10" s="20">
        <f t="shared" si="0"/>
        <v>62.218487496163561</v>
      </c>
      <c r="H10" s="20">
        <f t="shared" si="0"/>
        <v>69.67696662330647</v>
      </c>
      <c r="I10" s="23">
        <f t="shared" si="0"/>
        <v>75.108339281517374</v>
      </c>
      <c r="J10" s="20">
        <f t="shared" si="0"/>
        <v>79.259687322722812</v>
      </c>
      <c r="K10" s="20">
        <f t="shared" si="0"/>
        <v>82.548990324974412</v>
      </c>
      <c r="L10" s="20">
        <f t="shared" si="0"/>
        <v>85.228787452803374</v>
      </c>
      <c r="M10" s="20">
        <f t="shared" si="0"/>
        <v>87.460896122567448</v>
      </c>
      <c r="N10" s="20">
        <f t="shared" si="0"/>
        <v>89.353933246612968</v>
      </c>
      <c r="O10" s="20">
        <f t="shared" si="0"/>
        <v>90.983605591256349</v>
      </c>
      <c r="P10" s="20">
        <f t="shared" si="0"/>
        <v>92.404353523871464</v>
      </c>
      <c r="Q10" s="20">
        <f t="shared" si="0"/>
        <v>93.656366710026859</v>
      </c>
      <c r="R10" s="21">
        <f t="shared" si="0"/>
        <v>94.769987279362624</v>
      </c>
    </row>
    <row r="11" spans="1:18" ht="20.25" customHeight="1" x14ac:dyDescent="0.2">
      <c r="A11" s="293"/>
      <c r="B11" s="9">
        <v>4</v>
      </c>
      <c r="C11" s="10"/>
      <c r="D11" s="11"/>
      <c r="E11" s="11"/>
      <c r="F11" s="20">
        <f t="shared" si="0"/>
        <v>25</v>
      </c>
      <c r="G11" s="20">
        <f t="shared" si="0"/>
        <v>40.969100130080562</v>
      </c>
      <c r="H11" s="20">
        <f t="shared" si="0"/>
        <v>51.760912590556813</v>
      </c>
      <c r="I11" s="23">
        <f t="shared" si="0"/>
        <v>59.573237629720083</v>
      </c>
      <c r="J11" s="20">
        <f t="shared" si="0"/>
        <v>65.510299956639813</v>
      </c>
      <c r="K11" s="20">
        <f t="shared" si="0"/>
        <v>70.188491847780284</v>
      </c>
      <c r="L11" s="20">
        <f t="shared" si="0"/>
        <v>73.979400086720375</v>
      </c>
      <c r="M11" s="20">
        <f t="shared" si="0"/>
        <v>77.120599665575355</v>
      </c>
      <c r="N11" s="20">
        <f t="shared" si="0"/>
        <v>79.771212547196626</v>
      </c>
      <c r="O11" s="20">
        <f t="shared" si="0"/>
        <v>82.041910532865671</v>
      </c>
      <c r="P11" s="20">
        <f t="shared" si="0"/>
        <v>84.012109014931326</v>
      </c>
      <c r="Q11" s="20">
        <f t="shared" si="0"/>
        <v>85.740312677277188</v>
      </c>
      <c r="R11" s="21">
        <f t="shared" si="0"/>
        <v>87.270599913279625</v>
      </c>
    </row>
    <row r="12" spans="1:18" ht="20.25" customHeight="1" x14ac:dyDescent="0.2">
      <c r="A12" s="293"/>
      <c r="B12" s="9">
        <v>5</v>
      </c>
      <c r="C12" s="10"/>
      <c r="D12" s="11"/>
      <c r="E12" s="11"/>
      <c r="F12" s="11"/>
      <c r="G12" s="20">
        <f t="shared" si="0"/>
        <v>20</v>
      </c>
      <c r="H12" s="20">
        <f t="shared" si="0"/>
        <v>34.12514579380958</v>
      </c>
      <c r="I12" s="23">
        <f t="shared" si="0"/>
        <v>44.318423213925236</v>
      </c>
      <c r="J12" s="20">
        <f t="shared" si="0"/>
        <v>52.04119982655925</v>
      </c>
      <c r="K12" s="20">
        <f t="shared" si="0"/>
        <v>58.108280606588615</v>
      </c>
      <c r="L12" s="20">
        <f t="shared" si="0"/>
        <v>63.010299956639813</v>
      </c>
      <c r="M12" s="20">
        <f t="shared" si="0"/>
        <v>67.060590444585699</v>
      </c>
      <c r="N12" s="20">
        <f t="shared" si="0"/>
        <v>70.468779083782721</v>
      </c>
      <c r="O12" s="20">
        <f t="shared" si="0"/>
        <v>73.380502710477401</v>
      </c>
      <c r="P12" s="20">
        <f t="shared" si="0"/>
        <v>75.900151741993625</v>
      </c>
      <c r="Q12" s="20">
        <f t="shared" si="0"/>
        <v>78.104545880529955</v>
      </c>
      <c r="R12" s="21">
        <f t="shared" si="0"/>
        <v>80.051499783199063</v>
      </c>
    </row>
    <row r="13" spans="1:18" ht="20.25" customHeight="1" x14ac:dyDescent="0.2">
      <c r="A13" s="293"/>
      <c r="B13" s="9">
        <v>6</v>
      </c>
      <c r="C13" s="10"/>
      <c r="D13" s="11"/>
      <c r="E13" s="11"/>
      <c r="F13" s="11"/>
      <c r="G13" s="11"/>
      <c r="H13" s="20">
        <f t="shared" si="0"/>
        <v>16.666666666666664</v>
      </c>
      <c r="I13" s="23">
        <f t="shared" si="0"/>
        <v>29.2408964677347</v>
      </c>
      <c r="J13" s="20">
        <f t="shared" si="0"/>
        <v>38.749387366082999</v>
      </c>
      <c r="K13" s="20">
        <f t="shared" si="0"/>
        <v>46.205357035001256</v>
      </c>
      <c r="L13" s="20">
        <f t="shared" si="0"/>
        <v>52.218487496163561</v>
      </c>
      <c r="M13" s="20">
        <f t="shared" si="0"/>
        <v>57.177868893200355</v>
      </c>
      <c r="N13" s="20">
        <f t="shared" si="0"/>
        <v>61.343633289973148</v>
      </c>
      <c r="O13" s="20">
        <f t="shared" si="0"/>
        <v>64.896382557693471</v>
      </c>
      <c r="P13" s="20">
        <f t="shared" si="0"/>
        <v>67.965482138660235</v>
      </c>
      <c r="Q13" s="20">
        <f t="shared" si="0"/>
        <v>70.646066753387032</v>
      </c>
      <c r="R13" s="21">
        <f t="shared" si="0"/>
        <v>73.009687322722812</v>
      </c>
    </row>
    <row r="14" spans="1:18" ht="20.25" customHeight="1" x14ac:dyDescent="0.2">
      <c r="A14" s="293"/>
      <c r="B14" s="9">
        <v>7</v>
      </c>
      <c r="C14" s="10"/>
      <c r="D14" s="11"/>
      <c r="E14" s="11"/>
      <c r="F14" s="11"/>
      <c r="G14" s="11"/>
      <c r="H14" s="11"/>
      <c r="I14" s="20">
        <f t="shared" si="0"/>
        <v>14.285714285714285</v>
      </c>
      <c r="J14" s="20">
        <f t="shared" si="0"/>
        <v>25.579919469776868</v>
      </c>
      <c r="K14" s="20">
        <f t="shared" si="0"/>
        <v>34.424778027584011</v>
      </c>
      <c r="L14" s="20">
        <f t="shared" si="0"/>
        <v>41.549019599857431</v>
      </c>
      <c r="M14" s="20">
        <f t="shared" si="0"/>
        <v>47.417491905985138</v>
      </c>
      <c r="N14" s="20">
        <f t="shared" si="0"/>
        <v>52.340832060333682</v>
      </c>
      <c r="O14" s="20">
        <f t="shared" si="0"/>
        <v>56.534606969079647</v>
      </c>
      <c r="P14" s="20">
        <f t="shared" si="0"/>
        <v>60.153157099496951</v>
      </c>
      <c r="Q14" s="20">
        <f t="shared" si="0"/>
        <v>63.309932190414244</v>
      </c>
      <c r="R14" s="21">
        <f t="shared" si="0"/>
        <v>66.090219426416681</v>
      </c>
    </row>
    <row r="15" spans="1:18" ht="20.25" customHeight="1" x14ac:dyDescent="0.2">
      <c r="A15" s="293"/>
      <c r="B15" s="9">
        <v>8</v>
      </c>
      <c r="C15" s="10"/>
      <c r="D15" s="11"/>
      <c r="E15" s="11"/>
      <c r="F15" s="11"/>
      <c r="G15" s="11"/>
      <c r="H15" s="11"/>
      <c r="I15" s="11"/>
      <c r="J15" s="20">
        <f t="shared" si="0"/>
        <v>12.5</v>
      </c>
      <c r="K15" s="20">
        <f t="shared" si="0"/>
        <v>22.733747446696036</v>
      </c>
      <c r="L15" s="20">
        <f t="shared" si="0"/>
        <v>30.969100130080562</v>
      </c>
      <c r="M15" s="20">
        <f t="shared" si="0"/>
        <v>37.746663345299183</v>
      </c>
      <c r="N15" s="20">
        <f t="shared" si="0"/>
        <v>43.427579257223485</v>
      </c>
      <c r="O15" s="20">
        <f t="shared" si="0"/>
        <v>48.262379806995085</v>
      </c>
      <c r="P15" s="20">
        <f t="shared" si="0"/>
        <v>52.430380486862944</v>
      </c>
      <c r="Q15" s="20">
        <f t="shared" si="0"/>
        <v>56.063346053970712</v>
      </c>
      <c r="R15" s="21">
        <f t="shared" si="0"/>
        <v>59.260299956639813</v>
      </c>
    </row>
    <row r="16" spans="1:18" ht="20.25" customHeight="1" x14ac:dyDescent="0.2">
      <c r="A16" s="293"/>
      <c r="B16" s="9">
        <v>9</v>
      </c>
      <c r="C16" s="10"/>
      <c r="D16" s="29"/>
      <c r="E16" s="11"/>
      <c r="F16" s="11"/>
      <c r="G16" s="11"/>
      <c r="H16" s="11"/>
      <c r="I16" s="11"/>
      <c r="J16" s="11"/>
      <c r="K16" s="20">
        <f t="shared" si="0"/>
        <v>11.111111111111111</v>
      </c>
      <c r="L16" s="20">
        <f t="shared" si="0"/>
        <v>20.457574905606752</v>
      </c>
      <c r="M16" s="20">
        <f t="shared" si="0"/>
        <v>28.144229029916271</v>
      </c>
      <c r="N16" s="20">
        <f t="shared" si="0"/>
        <v>34.582720699416328</v>
      </c>
      <c r="O16" s="20">
        <f t="shared" si="0"/>
        <v>40.058546890213584</v>
      </c>
      <c r="P16" s="20">
        <f t="shared" si="0"/>
        <v>44.775998119531984</v>
      </c>
      <c r="Q16" s="20">
        <f t="shared" si="0"/>
        <v>48.885154162830226</v>
      </c>
      <c r="R16" s="21">
        <f t="shared" si="0"/>
        <v>52.498774732165998</v>
      </c>
    </row>
    <row r="17" spans="1:18" ht="20.25" customHeight="1" x14ac:dyDescent="0.2">
      <c r="A17" s="293"/>
      <c r="B17" s="9">
        <v>10</v>
      </c>
      <c r="C17" s="10"/>
      <c r="D17" s="30"/>
      <c r="E17" s="12"/>
      <c r="F17" s="12"/>
      <c r="G17" s="12"/>
      <c r="H17" s="12"/>
      <c r="I17" s="12"/>
      <c r="J17" s="12"/>
      <c r="K17" s="11"/>
      <c r="L17" s="20">
        <f t="shared" si="0"/>
        <v>10</v>
      </c>
      <c r="M17" s="20">
        <f t="shared" si="0"/>
        <v>18.595745033400433</v>
      </c>
      <c r="N17" s="23">
        <f t="shared" si="0"/>
        <v>25.791812460476248</v>
      </c>
      <c r="O17" s="20">
        <f t="shared" si="0"/>
        <v>31.908664292299139</v>
      </c>
      <c r="P17" s="20">
        <f t="shared" si="0"/>
        <v>37.175566071068097</v>
      </c>
      <c r="Q17" s="20">
        <f t="shared" si="0"/>
        <v>41.760912590556813</v>
      </c>
      <c r="R17" s="21">
        <f t="shared" si="0"/>
        <v>45.79119982655925</v>
      </c>
    </row>
    <row r="18" spans="1:18" ht="20.25" customHeight="1" x14ac:dyDescent="0.2">
      <c r="A18" s="293"/>
      <c r="B18" s="9">
        <v>11</v>
      </c>
      <c r="C18" s="10"/>
      <c r="D18" s="299" t="s">
        <v>21</v>
      </c>
      <c r="E18" s="300"/>
      <c r="F18" s="300"/>
      <c r="G18" s="300"/>
      <c r="H18" s="300"/>
      <c r="I18" s="300"/>
      <c r="J18" s="301"/>
      <c r="K18" s="11"/>
      <c r="L18" s="11"/>
      <c r="M18" s="20">
        <f t="shared" si="0"/>
        <v>9.0909090909090917</v>
      </c>
      <c r="N18" s="23">
        <f t="shared" si="0"/>
        <v>17.044552275560662</v>
      </c>
      <c r="O18" s="20">
        <f t="shared" si="0"/>
        <v>23.802429748409192</v>
      </c>
      <c r="P18" s="20">
        <f t="shared" si="0"/>
        <v>29.618782076628698</v>
      </c>
      <c r="Q18" s="20">
        <f t="shared" si="0"/>
        <v>34.680319072307888</v>
      </c>
      <c r="R18" s="21">
        <f t="shared" si="0"/>
        <v>39.127272974976997</v>
      </c>
    </row>
    <row r="19" spans="1:18" ht="20.25" customHeight="1" x14ac:dyDescent="0.2">
      <c r="A19" s="293"/>
      <c r="B19" s="9">
        <v>12</v>
      </c>
      <c r="C19" s="10"/>
      <c r="D19" s="302" t="s">
        <v>24</v>
      </c>
      <c r="E19" s="303"/>
      <c r="F19" s="303"/>
      <c r="G19" s="303"/>
      <c r="H19" s="303"/>
      <c r="I19" s="303"/>
      <c r="J19" s="304"/>
      <c r="K19" s="11"/>
      <c r="L19" s="11"/>
      <c r="M19" s="11"/>
      <c r="N19" s="20">
        <f t="shared" si="0"/>
        <v>8.3333333333333321</v>
      </c>
      <c r="O19" s="19">
        <f t="shared" si="0"/>
        <v>15.732236447207503</v>
      </c>
      <c r="P19" s="20">
        <f t="shared" si="0"/>
        <v>22.098039324877558</v>
      </c>
      <c r="Q19" s="20">
        <f t="shared" si="0"/>
        <v>27.635766796747234</v>
      </c>
      <c r="R19" s="21">
        <f t="shared" si="0"/>
        <v>32.499387366082999</v>
      </c>
    </row>
    <row r="20" spans="1:18" ht="20.25" customHeight="1" x14ac:dyDescent="0.2">
      <c r="A20" s="293"/>
      <c r="B20" s="9">
        <v>13</v>
      </c>
      <c r="C20" s="10"/>
      <c r="D20" s="3"/>
      <c r="E20" s="3"/>
      <c r="F20" s="3"/>
      <c r="G20" s="3"/>
      <c r="H20" s="3"/>
      <c r="I20" s="3"/>
      <c r="J20" s="3"/>
      <c r="K20" s="11"/>
      <c r="L20" s="11"/>
      <c r="M20" s="11"/>
      <c r="N20" s="11"/>
      <c r="O20" s="20">
        <f t="shared" si="0"/>
        <v>7.6923076923076925</v>
      </c>
      <c r="P20" s="20">
        <f t="shared" si="0"/>
        <v>14.607561119428297</v>
      </c>
      <c r="Q20" s="20">
        <f t="shared" si="0"/>
        <v>20.621479067488444</v>
      </c>
      <c r="R20" s="21">
        <f t="shared" si="0"/>
        <v>25.901766303490881</v>
      </c>
    </row>
    <row r="21" spans="1:18" ht="20.25" customHeight="1" x14ac:dyDescent="0.2">
      <c r="A21" s="293"/>
      <c r="B21" s="9">
        <v>14</v>
      </c>
      <c r="C21" s="10"/>
      <c r="D21" s="4" t="s">
        <v>346</v>
      </c>
      <c r="E21" s="5"/>
      <c r="F21" s="5"/>
      <c r="G21" s="5"/>
      <c r="H21" s="5"/>
      <c r="I21" s="5"/>
      <c r="J21" s="6"/>
      <c r="K21" s="11"/>
      <c r="L21" s="11"/>
      <c r="M21" s="11"/>
      <c r="N21" s="11"/>
      <c r="O21" s="28"/>
      <c r="P21" s="20">
        <f t="shared" si="0"/>
        <v>7.1428571428571423</v>
      </c>
      <c r="Q21" s="25">
        <f t="shared" si="0"/>
        <v>13.632965567107766</v>
      </c>
      <c r="R21" s="21">
        <f t="shared" si="0"/>
        <v>19.329919469776868</v>
      </c>
    </row>
    <row r="22" spans="1:18" ht="20.25" customHeight="1" x14ac:dyDescent="0.2">
      <c r="A22" s="293"/>
      <c r="B22" s="9">
        <v>15</v>
      </c>
      <c r="C22" s="13"/>
      <c r="D22" s="7" t="s">
        <v>35</v>
      </c>
      <c r="E22" s="2"/>
      <c r="F22" s="2"/>
      <c r="G22" s="2"/>
      <c r="H22" s="2"/>
      <c r="I22" s="2"/>
      <c r="J22" s="8"/>
      <c r="K22" s="15"/>
      <c r="L22" s="15"/>
      <c r="M22" s="15"/>
      <c r="N22" s="15"/>
      <c r="O22" s="15"/>
      <c r="P22" s="15"/>
      <c r="Q22" s="20">
        <f t="shared" si="0"/>
        <v>6.666666666666667</v>
      </c>
      <c r="R22" s="26">
        <f t="shared" si="0"/>
        <v>12.780287236002435</v>
      </c>
    </row>
    <row r="23" spans="1:18" ht="20.25" customHeight="1" x14ac:dyDescent="0.2">
      <c r="A23" s="293"/>
      <c r="B23" s="9">
        <v>16</v>
      </c>
      <c r="C23" s="14"/>
      <c r="D23" s="2"/>
      <c r="E23" s="2"/>
      <c r="F23" s="2"/>
      <c r="G23" s="2"/>
      <c r="H23" s="2"/>
      <c r="I23" s="2"/>
      <c r="J23" s="2"/>
      <c r="K23" s="16"/>
      <c r="L23" s="16"/>
      <c r="M23" s="16"/>
      <c r="N23" s="16"/>
      <c r="O23" s="16"/>
      <c r="P23" s="16"/>
      <c r="Q23" s="16"/>
      <c r="R23" s="27">
        <f t="shared" si="0"/>
        <v>6.25</v>
      </c>
    </row>
  </sheetData>
  <mergeCells count="5">
    <mergeCell ref="A8:A23"/>
    <mergeCell ref="C6:R6"/>
    <mergeCell ref="A6:B7"/>
    <mergeCell ref="D18:J18"/>
    <mergeCell ref="D19:J19"/>
  </mergeCells>
  <phoneticPr fontId="5" type="noConversion"/>
  <pageMargins left="0.95" right="0.78740157499999996" top="0.71" bottom="0.38" header="0.4921259845" footer="0.3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36"/>
  <sheetViews>
    <sheetView zoomScale="70" zoomScaleNormal="70" workbookViewId="0"/>
  </sheetViews>
  <sheetFormatPr baseColWidth="10" defaultColWidth="11.5703125" defaultRowHeight="12.75" x14ac:dyDescent="0.2"/>
  <cols>
    <col min="1" max="1" width="5.5703125" style="67" customWidth="1"/>
    <col min="2" max="2" width="10.5703125" style="67" customWidth="1"/>
    <col min="3" max="3" width="20.5703125" style="45" bestFit="1" customWidth="1"/>
    <col min="4" max="4" width="25.85546875" style="194" bestFit="1" customWidth="1"/>
    <col min="5" max="5" width="0.85546875" customWidth="1"/>
    <col min="6" max="6" width="9.42578125" style="35" bestFit="1" customWidth="1"/>
    <col min="7" max="7" width="7.42578125" style="42" customWidth="1"/>
    <col min="8" max="8" width="8.7109375" style="31" customWidth="1"/>
    <col min="9" max="9" width="6.140625" style="38" customWidth="1"/>
    <col min="10" max="10" width="5.5703125" style="195" customWidth="1"/>
    <col min="11" max="11" width="5.7109375" style="39" customWidth="1"/>
    <col min="12" max="12" width="5.5703125" style="42" customWidth="1"/>
    <col min="13" max="13" width="6.28515625" style="39" bestFit="1" customWidth="1"/>
    <col min="14" max="14" width="5.5703125" style="42" customWidth="1"/>
    <col min="15" max="15" width="6.28515625" style="39" bestFit="1" customWidth="1"/>
    <col min="16" max="16" width="5.5703125" style="42" customWidth="1"/>
    <col min="17" max="17" width="6.28515625" style="39" bestFit="1" customWidth="1"/>
    <col min="18" max="18" width="5.5703125" style="42" customWidth="1"/>
    <col min="19" max="19" width="6.28515625" style="39" bestFit="1" customWidth="1"/>
    <col min="20" max="20" width="5.5703125" style="42" customWidth="1"/>
    <col min="21" max="21" width="11.7109375" style="39" bestFit="1" customWidth="1"/>
    <col min="22" max="22" width="6.85546875" customWidth="1"/>
    <col min="23" max="23" width="6.85546875" style="73" customWidth="1"/>
    <col min="24" max="24" width="11.42578125" style="73" customWidth="1"/>
    <col min="25" max="25" width="25.5703125" style="76" bestFit="1" customWidth="1"/>
    <col min="26" max="26" width="23.5703125" style="76" bestFit="1" customWidth="1"/>
    <col min="27" max="28" width="7.85546875" style="73" customWidth="1"/>
    <col min="29" max="35" width="7.85546875" style="76" customWidth="1"/>
  </cols>
  <sheetData>
    <row r="1" spans="1:35" s="72" customFormat="1" ht="15.75" x14ac:dyDescent="0.2">
      <c r="A1" s="120"/>
      <c r="B1" s="128" t="s">
        <v>693</v>
      </c>
      <c r="C1" s="119"/>
      <c r="D1" s="196"/>
      <c r="F1" s="35"/>
      <c r="G1" s="42"/>
      <c r="H1" s="31"/>
      <c r="I1" s="38"/>
      <c r="J1" s="195"/>
      <c r="K1" s="39"/>
      <c r="L1" s="42"/>
      <c r="M1" s="39"/>
      <c r="N1" s="42"/>
      <c r="O1" s="39"/>
      <c r="P1" s="42"/>
      <c r="Q1" s="39"/>
      <c r="R1" s="42"/>
      <c r="S1" s="39"/>
      <c r="T1" s="42"/>
      <c r="U1" s="39"/>
      <c r="W1" s="74"/>
      <c r="X1" s="207"/>
      <c r="Y1" s="128" t="s">
        <v>110</v>
      </c>
      <c r="Z1" s="150"/>
      <c r="AA1" s="74"/>
      <c r="AB1" s="74"/>
      <c r="AC1" s="150"/>
      <c r="AD1" s="197"/>
      <c r="AE1" s="197"/>
      <c r="AF1" s="197"/>
      <c r="AG1" s="197"/>
      <c r="AH1" s="197"/>
      <c r="AI1" s="197"/>
    </row>
    <row r="2" spans="1:35" s="72" customFormat="1" ht="22.5" x14ac:dyDescent="0.2">
      <c r="A2" s="32" t="s">
        <v>25</v>
      </c>
      <c r="B2" s="32" t="s">
        <v>26</v>
      </c>
      <c r="C2" s="32" t="s">
        <v>27</v>
      </c>
      <c r="D2" s="32" t="s">
        <v>37</v>
      </c>
      <c r="F2" s="32" t="s">
        <v>34</v>
      </c>
      <c r="G2" s="32" t="s">
        <v>33</v>
      </c>
      <c r="H2" s="32" t="s">
        <v>29</v>
      </c>
      <c r="I2" s="323" t="s">
        <v>38</v>
      </c>
      <c r="J2" s="329"/>
      <c r="K2" s="323" t="s">
        <v>39</v>
      </c>
      <c r="L2" s="329"/>
      <c r="M2" s="323" t="s">
        <v>40</v>
      </c>
      <c r="N2" s="329"/>
      <c r="O2" s="323" t="s">
        <v>19</v>
      </c>
      <c r="P2" s="329"/>
      <c r="Q2" s="323" t="s">
        <v>154</v>
      </c>
      <c r="R2" s="329"/>
      <c r="S2" s="323" t="s">
        <v>270</v>
      </c>
      <c r="T2" s="329"/>
      <c r="U2" s="32" t="s">
        <v>36</v>
      </c>
      <c r="W2" s="151" t="s">
        <v>25</v>
      </c>
      <c r="X2" s="151"/>
      <c r="Y2" s="151" t="s">
        <v>27</v>
      </c>
      <c r="Z2" s="151" t="s">
        <v>103</v>
      </c>
      <c r="AA2" s="151" t="s">
        <v>8</v>
      </c>
      <c r="AB2" s="151" t="s">
        <v>11</v>
      </c>
      <c r="AC2" s="151" t="s">
        <v>153</v>
      </c>
      <c r="AD2" s="151" t="s">
        <v>64</v>
      </c>
      <c r="AE2" s="151" t="s">
        <v>65</v>
      </c>
      <c r="AF2" s="151" t="s">
        <v>66</v>
      </c>
      <c r="AG2" s="151" t="s">
        <v>290</v>
      </c>
      <c r="AH2" s="151" t="s">
        <v>691</v>
      </c>
      <c r="AI2" s="151" t="s">
        <v>692</v>
      </c>
    </row>
    <row r="3" spans="1:35" x14ac:dyDescent="0.2">
      <c r="A3" s="32">
        <v>1</v>
      </c>
      <c r="B3" s="100" t="s">
        <v>642</v>
      </c>
      <c r="C3" s="98" t="s">
        <v>666</v>
      </c>
      <c r="D3" s="97" t="s">
        <v>667</v>
      </c>
      <c r="F3" s="96">
        <v>1</v>
      </c>
      <c r="G3" s="110">
        <v>9</v>
      </c>
      <c r="H3" s="198" t="s">
        <v>643</v>
      </c>
      <c r="I3" s="96">
        <v>1</v>
      </c>
      <c r="J3" s="37">
        <f t="shared" ref="J3:J34" si="0">IF(OR(I3="DSQ",I3="RAF",I3="DNC",I3="DPG"),0,IF(OR(I3="DNS",I3="DNF"),100*(($G3-$G3+1)/$G3)+10*(LOG($G3/$G3)),100*(($G3-I3+1)/$G3)+10*(LOG($G3/I3))))</f>
        <v>109.54242509439325</v>
      </c>
      <c r="K3" s="96">
        <v>1</v>
      </c>
      <c r="L3" s="37">
        <f t="shared" ref="L3:L34" si="1">IF(OR(K3="DSQ",K3="RAF",K3="DNC",K3="DPG"),0,IF(OR(K3="DNS",K3="DNF"),100*(($G3-$G3+1)/$G3)+10*(LOG($G3/$G3)),100*(($G3-K3+1)/$G3)+10*(LOG($G3/K3))))</f>
        <v>109.54242509439325</v>
      </c>
      <c r="M3" s="96">
        <v>1</v>
      </c>
      <c r="N3" s="37">
        <f t="shared" ref="N3:N34" si="2">IF(OR(M3="DSQ",M3="RAF",M3="DNC",M3="DPG"),0,IF(OR(M3="DNS",M3="DNF"),100*(($G3-$G3+1)/$G3)+10*(LOG($G3/$G3)),100*(($G3-M3+1)/$G3)+10*(LOG($G3/M3))))</f>
        <v>109.54242509439325</v>
      </c>
      <c r="O3" s="96">
        <v>1</v>
      </c>
      <c r="P3" s="37">
        <f t="shared" ref="P3:P34" si="3">IF(OR(O3="DSQ",O3="RAF",O3="DNC",O3="DPG"),0,IF(OR(O3="DNS",O3="DNF"),100*(($G3-$G3+1)/$G3)+10*(LOG($G3/$G3)),100*(($G3-O3+1)/$G3)+10*(LOG($G3/O3))))</f>
        <v>109.54242509439325</v>
      </c>
      <c r="Q3" s="96">
        <v>1</v>
      </c>
      <c r="R3" s="37">
        <f t="shared" ref="R3:R34" si="4">IF(OR(Q3="DSQ",Q3="RAF",Q3="DNC",Q3="DPG"),0,IF(OR(Q3="DNS",Q3="DNF"),100*(($G3-$G3+1)/$G3)+10*(LOG($G3/$G3)),100*(($G3-Q3+1)/$G3)+10*(LOG($G3/Q3))))</f>
        <v>109.54242509439325</v>
      </c>
      <c r="S3" s="96">
        <v>1</v>
      </c>
      <c r="T3" s="37">
        <f>IF(OR(S3="DSQ",S3="RAF",S3="DNC",S3="DPG"),0,IF(OR(S3="DNS",S3="DNF"),100*(($G3-$G3+1)/$G3)+10*(LOG($G3/$G3)),100*(($G3-S3+1)/$G3)+10*(LOG($G3/S3))))</f>
        <v>109.54242509439325</v>
      </c>
      <c r="U3" s="40">
        <f t="shared" ref="U3:U34" si="5">J3+L3+N3+T3+P3+R3</f>
        <v>657.25455056635951</v>
      </c>
      <c r="W3" s="199">
        <v>1</v>
      </c>
      <c r="X3" s="199" t="s">
        <v>221</v>
      </c>
      <c r="Y3" s="200" t="s">
        <v>194</v>
      </c>
      <c r="Z3" s="201" t="s">
        <v>334</v>
      </c>
      <c r="AA3" s="199" t="s">
        <v>639</v>
      </c>
      <c r="AB3" s="199">
        <v>7</v>
      </c>
      <c r="AC3" s="202">
        <v>16</v>
      </c>
      <c r="AD3" s="199">
        <v>3</v>
      </c>
      <c r="AE3" s="199">
        <v>1</v>
      </c>
      <c r="AF3" s="199">
        <v>1</v>
      </c>
      <c r="AG3" s="199">
        <v>2</v>
      </c>
      <c r="AH3" s="199" t="s">
        <v>30</v>
      </c>
      <c r="AI3" s="199"/>
    </row>
    <row r="4" spans="1:35" x14ac:dyDescent="0.2">
      <c r="A4" s="32">
        <v>2</v>
      </c>
      <c r="B4" s="100" t="s">
        <v>651</v>
      </c>
      <c r="C4" s="98" t="s">
        <v>120</v>
      </c>
      <c r="D4" s="97" t="s">
        <v>652</v>
      </c>
      <c r="F4" s="96">
        <v>1</v>
      </c>
      <c r="G4" s="110">
        <v>10</v>
      </c>
      <c r="H4" s="198" t="s">
        <v>653</v>
      </c>
      <c r="I4" s="96">
        <v>1</v>
      </c>
      <c r="J4" s="37">
        <f t="shared" si="0"/>
        <v>110</v>
      </c>
      <c r="K4" s="96">
        <v>1</v>
      </c>
      <c r="L4" s="37">
        <f t="shared" si="1"/>
        <v>110</v>
      </c>
      <c r="M4" s="96">
        <v>1</v>
      </c>
      <c r="N4" s="37">
        <f t="shared" si="2"/>
        <v>110</v>
      </c>
      <c r="O4" s="96">
        <v>2</v>
      </c>
      <c r="P4" s="37">
        <f t="shared" si="3"/>
        <v>96.989700043360187</v>
      </c>
      <c r="Q4" s="96">
        <v>1</v>
      </c>
      <c r="R4" s="37">
        <f t="shared" si="4"/>
        <v>110</v>
      </c>
      <c r="S4" s="96"/>
      <c r="T4" s="37"/>
      <c r="U4" s="40">
        <f t="shared" si="5"/>
        <v>536.98970004336024</v>
      </c>
      <c r="W4" s="199">
        <v>2</v>
      </c>
      <c r="X4" s="199">
        <v>88</v>
      </c>
      <c r="Y4" s="200" t="s">
        <v>199</v>
      </c>
      <c r="Z4" s="201" t="s">
        <v>227</v>
      </c>
      <c r="AA4" s="199" t="s">
        <v>639</v>
      </c>
      <c r="AB4" s="199">
        <v>10</v>
      </c>
      <c r="AC4" s="202">
        <v>14</v>
      </c>
      <c r="AD4" s="199">
        <v>2</v>
      </c>
      <c r="AE4" s="199">
        <v>4</v>
      </c>
      <c r="AF4" s="199">
        <v>2</v>
      </c>
      <c r="AG4" s="199">
        <v>4</v>
      </c>
      <c r="AH4" s="199">
        <v>2</v>
      </c>
      <c r="AI4" s="199"/>
    </row>
    <row r="5" spans="1:35" x14ac:dyDescent="0.2">
      <c r="A5" s="32">
        <v>3</v>
      </c>
      <c r="B5" s="100" t="s">
        <v>644</v>
      </c>
      <c r="C5" s="98" t="s">
        <v>668</v>
      </c>
      <c r="D5" s="97" t="s">
        <v>669</v>
      </c>
      <c r="F5" s="96">
        <v>2</v>
      </c>
      <c r="G5" s="110">
        <v>9</v>
      </c>
      <c r="H5" s="198" t="s">
        <v>643</v>
      </c>
      <c r="I5" s="96">
        <v>5</v>
      </c>
      <c r="J5" s="37">
        <f t="shared" si="0"/>
        <v>58.108280606588615</v>
      </c>
      <c r="K5" s="96">
        <v>2</v>
      </c>
      <c r="L5" s="37">
        <f t="shared" si="1"/>
        <v>95.421014026642325</v>
      </c>
      <c r="M5" s="96">
        <v>2</v>
      </c>
      <c r="N5" s="37">
        <f t="shared" si="2"/>
        <v>95.421014026642325</v>
      </c>
      <c r="O5" s="96">
        <v>2</v>
      </c>
      <c r="P5" s="37">
        <f t="shared" si="3"/>
        <v>95.421014026642325</v>
      </c>
      <c r="Q5" s="96">
        <v>2</v>
      </c>
      <c r="R5" s="37">
        <f t="shared" si="4"/>
        <v>95.421014026642325</v>
      </c>
      <c r="S5" s="96">
        <v>2</v>
      </c>
      <c r="T5" s="37">
        <f>IF(OR(S5="DSQ",S5="RAF",S5="DNC",S5="DPG"),0,IF(OR(S5="DNS",S5="DNF"),100*(($G5-$G5+1)/$G5)+10*(LOG($G5/$G5)),100*(($G5-S5+1)/$G5)+10*(LOG($G5/S5))))</f>
        <v>95.421014026642325</v>
      </c>
      <c r="U5" s="40">
        <f t="shared" si="5"/>
        <v>535.21335073980015</v>
      </c>
      <c r="W5" s="199">
        <v>3</v>
      </c>
      <c r="X5" s="199">
        <v>14</v>
      </c>
      <c r="Y5" s="200" t="s">
        <v>276</v>
      </c>
      <c r="Z5" s="201" t="s">
        <v>657</v>
      </c>
      <c r="AA5" s="199" t="s">
        <v>639</v>
      </c>
      <c r="AB5" s="199">
        <v>11</v>
      </c>
      <c r="AC5" s="202">
        <v>20</v>
      </c>
      <c r="AD5" s="199">
        <v>1</v>
      </c>
      <c r="AE5" s="199">
        <v>5</v>
      </c>
      <c r="AF5" s="199">
        <v>4</v>
      </c>
      <c r="AG5" s="199" t="s">
        <v>30</v>
      </c>
      <c r="AH5" s="199">
        <v>1</v>
      </c>
      <c r="AI5" s="199"/>
    </row>
    <row r="6" spans="1:35" x14ac:dyDescent="0.2">
      <c r="A6" s="32">
        <v>4</v>
      </c>
      <c r="B6" s="100" t="s">
        <v>654</v>
      </c>
      <c r="C6" s="121" t="s">
        <v>685</v>
      </c>
      <c r="D6" s="97" t="s">
        <v>686</v>
      </c>
      <c r="F6" s="96">
        <v>1</v>
      </c>
      <c r="G6" s="110">
        <v>8</v>
      </c>
      <c r="H6" s="198" t="s">
        <v>655</v>
      </c>
      <c r="I6" s="96">
        <v>1</v>
      </c>
      <c r="J6" s="37">
        <f t="shared" si="0"/>
        <v>109.03089986991944</v>
      </c>
      <c r="K6" s="96">
        <v>1</v>
      </c>
      <c r="L6" s="37">
        <f t="shared" si="1"/>
        <v>109.03089986991944</v>
      </c>
      <c r="M6" s="96">
        <v>1</v>
      </c>
      <c r="N6" s="37">
        <f t="shared" si="2"/>
        <v>109.03089986991944</v>
      </c>
      <c r="O6" s="96">
        <v>1</v>
      </c>
      <c r="P6" s="37">
        <f t="shared" si="3"/>
        <v>109.03089986991944</v>
      </c>
      <c r="Q6" s="96">
        <v>2</v>
      </c>
      <c r="R6" s="37">
        <f t="shared" si="4"/>
        <v>93.520599913279625</v>
      </c>
      <c r="S6" s="96"/>
      <c r="T6" s="37"/>
      <c r="U6" s="40">
        <f t="shared" si="5"/>
        <v>529.64419939295738</v>
      </c>
      <c r="W6" s="199">
        <v>4</v>
      </c>
      <c r="X6" s="199" t="s">
        <v>220</v>
      </c>
      <c r="Y6" s="200" t="s">
        <v>190</v>
      </c>
      <c r="Z6" s="201" t="s">
        <v>658</v>
      </c>
      <c r="AA6" s="199" t="s">
        <v>639</v>
      </c>
      <c r="AB6" s="199">
        <v>11</v>
      </c>
      <c r="AC6" s="202">
        <v>16</v>
      </c>
      <c r="AD6" s="199">
        <v>5</v>
      </c>
      <c r="AE6" s="199">
        <v>2</v>
      </c>
      <c r="AF6" s="199">
        <v>5</v>
      </c>
      <c r="AG6" s="199">
        <v>1</v>
      </c>
      <c r="AH6" s="199">
        <v>3</v>
      </c>
      <c r="AI6" s="199"/>
    </row>
    <row r="7" spans="1:35" x14ac:dyDescent="0.2">
      <c r="A7" s="32">
        <v>5</v>
      </c>
      <c r="B7" s="100" t="s">
        <v>314</v>
      </c>
      <c r="C7" s="98" t="s">
        <v>231</v>
      </c>
      <c r="D7" s="97" t="s">
        <v>679</v>
      </c>
      <c r="F7" s="96">
        <v>1</v>
      </c>
      <c r="G7" s="110">
        <v>7</v>
      </c>
      <c r="H7" s="198" t="s">
        <v>650</v>
      </c>
      <c r="I7" s="96">
        <v>1</v>
      </c>
      <c r="J7" s="37">
        <f t="shared" si="0"/>
        <v>108.45098040014257</v>
      </c>
      <c r="K7" s="96">
        <v>1</v>
      </c>
      <c r="L7" s="37">
        <f t="shared" si="1"/>
        <v>108.45098040014257</v>
      </c>
      <c r="M7" s="96">
        <v>1</v>
      </c>
      <c r="N7" s="37">
        <f t="shared" si="2"/>
        <v>108.45098040014257</v>
      </c>
      <c r="O7" s="96">
        <v>3</v>
      </c>
      <c r="P7" s="37">
        <f t="shared" si="3"/>
        <v>75.108339281517374</v>
      </c>
      <c r="Q7" s="96">
        <v>1</v>
      </c>
      <c r="R7" s="37">
        <f t="shared" si="4"/>
        <v>108.45098040014257</v>
      </c>
      <c r="S7" s="96"/>
      <c r="T7" s="37"/>
      <c r="U7" s="40">
        <f t="shared" si="5"/>
        <v>508.91226088208765</v>
      </c>
      <c r="W7" s="199">
        <v>5</v>
      </c>
      <c r="X7" s="199">
        <v>2</v>
      </c>
      <c r="Y7" s="200" t="s">
        <v>228</v>
      </c>
      <c r="Z7" s="201" t="s">
        <v>604</v>
      </c>
      <c r="AA7" s="199" t="s">
        <v>639</v>
      </c>
      <c r="AB7" s="199">
        <v>13</v>
      </c>
      <c r="AC7" s="202">
        <v>22</v>
      </c>
      <c r="AD7" s="199">
        <v>4</v>
      </c>
      <c r="AE7" s="199">
        <v>3</v>
      </c>
      <c r="AF7" s="199">
        <v>3</v>
      </c>
      <c r="AG7" s="199">
        <v>3</v>
      </c>
      <c r="AH7" s="199" t="s">
        <v>30</v>
      </c>
      <c r="AI7" s="199"/>
    </row>
    <row r="8" spans="1:35" x14ac:dyDescent="0.2">
      <c r="A8" s="32">
        <v>6</v>
      </c>
      <c r="B8" s="100" t="s">
        <v>648</v>
      </c>
      <c r="C8" s="98" t="s">
        <v>673</v>
      </c>
      <c r="D8" s="97" t="s">
        <v>674</v>
      </c>
      <c r="F8" s="96">
        <v>1</v>
      </c>
      <c r="G8" s="110">
        <v>10</v>
      </c>
      <c r="H8" s="198" t="s">
        <v>649</v>
      </c>
      <c r="I8" s="96">
        <v>1</v>
      </c>
      <c r="J8" s="37">
        <f t="shared" si="0"/>
        <v>110</v>
      </c>
      <c r="K8" s="96">
        <v>2</v>
      </c>
      <c r="L8" s="37">
        <f t="shared" si="1"/>
        <v>96.989700043360187</v>
      </c>
      <c r="M8" s="96">
        <v>1</v>
      </c>
      <c r="N8" s="37">
        <f t="shared" si="2"/>
        <v>110</v>
      </c>
      <c r="O8" s="96">
        <v>5</v>
      </c>
      <c r="P8" s="37">
        <f t="shared" si="3"/>
        <v>63.010299956639813</v>
      </c>
      <c r="Q8" s="96">
        <v>1</v>
      </c>
      <c r="R8" s="37">
        <f t="shared" si="4"/>
        <v>110</v>
      </c>
      <c r="S8" s="96"/>
      <c r="T8" s="37"/>
      <c r="U8" s="40">
        <f t="shared" si="5"/>
        <v>490</v>
      </c>
      <c r="W8" s="199">
        <v>6</v>
      </c>
      <c r="X8" s="199" t="s">
        <v>640</v>
      </c>
      <c r="Y8" s="200" t="s">
        <v>659</v>
      </c>
      <c r="Z8" s="201" t="s">
        <v>660</v>
      </c>
      <c r="AA8" s="199" t="s">
        <v>639</v>
      </c>
      <c r="AB8" s="199">
        <v>22</v>
      </c>
      <c r="AC8" s="202">
        <v>28</v>
      </c>
      <c r="AD8" s="199">
        <v>6</v>
      </c>
      <c r="AE8" s="199">
        <v>6</v>
      </c>
      <c r="AF8" s="199">
        <v>6</v>
      </c>
      <c r="AG8" s="199">
        <v>5</v>
      </c>
      <c r="AH8" s="199">
        <v>5</v>
      </c>
      <c r="AI8" s="199"/>
    </row>
    <row r="9" spans="1:35" x14ac:dyDescent="0.2">
      <c r="A9" s="32">
        <v>7</v>
      </c>
      <c r="B9" s="100" t="s">
        <v>281</v>
      </c>
      <c r="C9" s="98" t="s">
        <v>201</v>
      </c>
      <c r="D9" s="97" t="s">
        <v>243</v>
      </c>
      <c r="F9" s="96">
        <v>3</v>
      </c>
      <c r="G9" s="110">
        <v>9</v>
      </c>
      <c r="H9" s="198" t="s">
        <v>643</v>
      </c>
      <c r="I9" s="96">
        <v>2</v>
      </c>
      <c r="J9" s="37">
        <f t="shared" si="0"/>
        <v>95.421014026642325</v>
      </c>
      <c r="K9" s="96">
        <v>3</v>
      </c>
      <c r="L9" s="37">
        <f t="shared" si="1"/>
        <v>82.548990324974412</v>
      </c>
      <c r="M9" s="96">
        <v>3</v>
      </c>
      <c r="N9" s="37">
        <f t="shared" si="2"/>
        <v>82.548990324974412</v>
      </c>
      <c r="O9" s="96">
        <v>3</v>
      </c>
      <c r="P9" s="37">
        <f t="shared" si="3"/>
        <v>82.548990324974412</v>
      </c>
      <c r="Q9" s="96">
        <v>3</v>
      </c>
      <c r="R9" s="37">
        <f t="shared" si="4"/>
        <v>82.548990324974412</v>
      </c>
      <c r="S9" s="96">
        <v>5</v>
      </c>
      <c r="T9" s="37">
        <f>IF(OR(S9="DSQ",S9="RAF",S9="DNC",S9="DPG"),0,IF(OR(S9="DNS",S9="DNF"),100*(($G9-$G9+1)/$G9)+10*(LOG($G9/$G9)),100*(($G9-S9+1)/$G9)+10*(LOG($G9/S9))))</f>
        <v>58.108280606588615</v>
      </c>
      <c r="U9" s="40">
        <f t="shared" si="5"/>
        <v>483.72525593312855</v>
      </c>
      <c r="W9" s="199">
        <v>7</v>
      </c>
      <c r="X9" s="199"/>
      <c r="Y9" s="200" t="s">
        <v>335</v>
      </c>
      <c r="Z9" s="201" t="s">
        <v>661</v>
      </c>
      <c r="AA9" s="199" t="s">
        <v>639</v>
      </c>
      <c r="AB9" s="199">
        <v>24</v>
      </c>
      <c r="AC9" s="202">
        <v>33</v>
      </c>
      <c r="AD9" s="199" t="s">
        <v>30</v>
      </c>
      <c r="AE9" s="199">
        <v>7</v>
      </c>
      <c r="AF9" s="199">
        <v>7</v>
      </c>
      <c r="AG9" s="199">
        <v>6</v>
      </c>
      <c r="AH9" s="199">
        <v>4</v>
      </c>
      <c r="AI9" s="199"/>
    </row>
    <row r="10" spans="1:35" x14ac:dyDescent="0.2">
      <c r="A10" s="32">
        <v>8</v>
      </c>
      <c r="B10" s="100"/>
      <c r="C10" s="98" t="s">
        <v>125</v>
      </c>
      <c r="D10" s="97" t="s">
        <v>223</v>
      </c>
      <c r="F10" s="96">
        <v>2</v>
      </c>
      <c r="G10" s="110">
        <v>10</v>
      </c>
      <c r="H10" s="198" t="s">
        <v>649</v>
      </c>
      <c r="I10" s="96">
        <v>3</v>
      </c>
      <c r="J10" s="37">
        <f t="shared" si="0"/>
        <v>85.228787452803374</v>
      </c>
      <c r="K10" s="96">
        <v>1</v>
      </c>
      <c r="L10" s="37">
        <f t="shared" si="1"/>
        <v>110</v>
      </c>
      <c r="M10" s="96">
        <v>3</v>
      </c>
      <c r="N10" s="37">
        <f t="shared" si="2"/>
        <v>85.228787452803374</v>
      </c>
      <c r="O10" s="96">
        <v>2</v>
      </c>
      <c r="P10" s="37">
        <f t="shared" si="3"/>
        <v>96.989700043360187</v>
      </c>
      <c r="Q10" s="96">
        <v>2</v>
      </c>
      <c r="R10" s="37">
        <f t="shared" si="4"/>
        <v>96.989700043360187</v>
      </c>
      <c r="S10" s="96"/>
      <c r="T10" s="37"/>
      <c r="U10" s="40">
        <f t="shared" si="5"/>
        <v>474.43697499232712</v>
      </c>
      <c r="W10" s="199">
        <v>8</v>
      </c>
      <c r="X10" s="199">
        <v>464</v>
      </c>
      <c r="Y10" s="200" t="s">
        <v>275</v>
      </c>
      <c r="Z10" s="201" t="s">
        <v>662</v>
      </c>
      <c r="AA10" s="199" t="s">
        <v>639</v>
      </c>
      <c r="AB10" s="199">
        <v>36</v>
      </c>
      <c r="AC10" s="202">
        <v>45</v>
      </c>
      <c r="AD10" s="199" t="s">
        <v>30</v>
      </c>
      <c r="AE10" s="199" t="s">
        <v>30</v>
      </c>
      <c r="AF10" s="199" t="s">
        <v>30</v>
      </c>
      <c r="AG10" s="199" t="s">
        <v>30</v>
      </c>
      <c r="AH10" s="199" t="s">
        <v>30</v>
      </c>
      <c r="AI10" s="199"/>
    </row>
    <row r="11" spans="1:35" x14ac:dyDescent="0.2">
      <c r="A11" s="32">
        <v>9</v>
      </c>
      <c r="B11" s="100" t="s">
        <v>586</v>
      </c>
      <c r="C11" s="98" t="s">
        <v>126</v>
      </c>
      <c r="D11" s="97" t="s">
        <v>684</v>
      </c>
      <c r="F11" s="96">
        <v>2</v>
      </c>
      <c r="G11" s="110">
        <v>10</v>
      </c>
      <c r="H11" s="198" t="s">
        <v>653</v>
      </c>
      <c r="I11" s="96">
        <v>4</v>
      </c>
      <c r="J11" s="37">
        <f t="shared" si="0"/>
        <v>73.979400086720375</v>
      </c>
      <c r="K11" s="96">
        <v>2</v>
      </c>
      <c r="L11" s="37">
        <f t="shared" si="1"/>
        <v>96.989700043360187</v>
      </c>
      <c r="M11" s="96">
        <v>2</v>
      </c>
      <c r="N11" s="37">
        <f t="shared" si="2"/>
        <v>96.989700043360187</v>
      </c>
      <c r="O11" s="96">
        <v>1</v>
      </c>
      <c r="P11" s="37">
        <f t="shared" si="3"/>
        <v>110</v>
      </c>
      <c r="Q11" s="96">
        <v>6</v>
      </c>
      <c r="R11" s="37">
        <f t="shared" si="4"/>
        <v>52.218487496163561</v>
      </c>
      <c r="S11" s="96"/>
      <c r="T11" s="37"/>
      <c r="U11" s="40">
        <f t="shared" si="5"/>
        <v>430.17728766960431</v>
      </c>
      <c r="W11" s="165">
        <v>1</v>
      </c>
      <c r="X11" s="165" t="s">
        <v>183</v>
      </c>
      <c r="Y11" s="162" t="s">
        <v>663</v>
      </c>
      <c r="Z11" s="163" t="s">
        <v>234</v>
      </c>
      <c r="AA11" s="165" t="s">
        <v>641</v>
      </c>
      <c r="AB11" s="165">
        <v>6.5</v>
      </c>
      <c r="AC11" s="164">
        <v>9.5</v>
      </c>
      <c r="AD11" s="165">
        <v>2</v>
      </c>
      <c r="AE11" s="165">
        <v>3</v>
      </c>
      <c r="AF11" s="165">
        <v>1</v>
      </c>
      <c r="AG11" s="165" t="s">
        <v>664</v>
      </c>
      <c r="AH11" s="165">
        <v>1</v>
      </c>
      <c r="AI11" s="165"/>
    </row>
    <row r="12" spans="1:35" x14ac:dyDescent="0.2">
      <c r="A12" s="32">
        <v>10</v>
      </c>
      <c r="B12" s="100">
        <v>858</v>
      </c>
      <c r="C12" s="98" t="s">
        <v>195</v>
      </c>
      <c r="D12" s="97" t="s">
        <v>511</v>
      </c>
      <c r="F12" s="96">
        <v>2</v>
      </c>
      <c r="G12" s="110">
        <v>8</v>
      </c>
      <c r="H12" s="198" t="s">
        <v>655</v>
      </c>
      <c r="I12" s="96">
        <v>5</v>
      </c>
      <c r="J12" s="37">
        <f t="shared" si="0"/>
        <v>52.04119982655925</v>
      </c>
      <c r="K12" s="96">
        <v>3</v>
      </c>
      <c r="L12" s="37">
        <f t="shared" si="1"/>
        <v>79.259687322722812</v>
      </c>
      <c r="M12" s="96">
        <v>2</v>
      </c>
      <c r="N12" s="37">
        <f t="shared" si="2"/>
        <v>93.520599913279625</v>
      </c>
      <c r="O12" s="96">
        <v>2</v>
      </c>
      <c r="P12" s="37">
        <f t="shared" si="3"/>
        <v>93.520599913279625</v>
      </c>
      <c r="Q12" s="96">
        <v>1</v>
      </c>
      <c r="R12" s="37">
        <f t="shared" si="4"/>
        <v>109.03089986991944</v>
      </c>
      <c r="S12" s="96"/>
      <c r="T12" s="37"/>
      <c r="U12" s="40">
        <f t="shared" si="5"/>
        <v>427.37298684576075</v>
      </c>
      <c r="W12" s="165">
        <v>2</v>
      </c>
      <c r="X12" s="165">
        <v>4496</v>
      </c>
      <c r="Y12" s="162" t="s">
        <v>140</v>
      </c>
      <c r="Z12" s="163" t="s">
        <v>246</v>
      </c>
      <c r="AA12" s="165" t="s">
        <v>641</v>
      </c>
      <c r="AB12" s="165">
        <v>7</v>
      </c>
      <c r="AC12" s="164">
        <v>11</v>
      </c>
      <c r="AD12" s="165">
        <v>1</v>
      </c>
      <c r="AE12" s="165">
        <v>2</v>
      </c>
      <c r="AF12" s="165">
        <v>3</v>
      </c>
      <c r="AG12" s="165">
        <v>1</v>
      </c>
      <c r="AH12" s="165" t="s">
        <v>30</v>
      </c>
      <c r="AI12" s="165"/>
    </row>
    <row r="13" spans="1:35" x14ac:dyDescent="0.2">
      <c r="A13" s="32">
        <v>11</v>
      </c>
      <c r="B13" s="100">
        <v>21</v>
      </c>
      <c r="C13" s="98" t="s">
        <v>200</v>
      </c>
      <c r="D13" s="97" t="s">
        <v>583</v>
      </c>
      <c r="F13" s="96">
        <v>4</v>
      </c>
      <c r="G13" s="110">
        <v>10</v>
      </c>
      <c r="H13" s="198" t="s">
        <v>653</v>
      </c>
      <c r="I13" s="96">
        <v>3</v>
      </c>
      <c r="J13" s="37">
        <f t="shared" si="0"/>
        <v>85.228787452803374</v>
      </c>
      <c r="K13" s="96">
        <v>3</v>
      </c>
      <c r="L13" s="37">
        <f t="shared" si="1"/>
        <v>85.228787452803374</v>
      </c>
      <c r="M13" s="96">
        <v>3</v>
      </c>
      <c r="N13" s="37">
        <f t="shared" si="2"/>
        <v>85.228787452803374</v>
      </c>
      <c r="O13" s="96">
        <v>3</v>
      </c>
      <c r="P13" s="37">
        <f t="shared" si="3"/>
        <v>85.228787452803374</v>
      </c>
      <c r="Q13" s="96">
        <v>3</v>
      </c>
      <c r="R13" s="37">
        <f t="shared" si="4"/>
        <v>85.228787452803374</v>
      </c>
      <c r="S13" s="96"/>
      <c r="T13" s="37"/>
      <c r="U13" s="40">
        <f t="shared" si="5"/>
        <v>426.14393726401687</v>
      </c>
      <c r="W13" s="165">
        <v>3</v>
      </c>
      <c r="X13" s="165" t="s">
        <v>155</v>
      </c>
      <c r="Y13" s="162" t="s">
        <v>136</v>
      </c>
      <c r="Z13" s="163" t="s">
        <v>665</v>
      </c>
      <c r="AA13" s="165" t="s">
        <v>641</v>
      </c>
      <c r="AB13" s="165">
        <v>8</v>
      </c>
      <c r="AC13" s="164">
        <v>11</v>
      </c>
      <c r="AD13" s="165">
        <v>3</v>
      </c>
      <c r="AE13" s="165">
        <v>1</v>
      </c>
      <c r="AF13" s="165">
        <v>2</v>
      </c>
      <c r="AG13" s="165">
        <v>3</v>
      </c>
      <c r="AH13" s="165">
        <v>2</v>
      </c>
      <c r="AI13" s="165"/>
    </row>
    <row r="14" spans="1:35" x14ac:dyDescent="0.2">
      <c r="A14" s="32">
        <v>12</v>
      </c>
      <c r="B14" s="100"/>
      <c r="C14" s="98" t="s">
        <v>273</v>
      </c>
      <c r="D14" s="97" t="s">
        <v>680</v>
      </c>
      <c r="F14" s="96">
        <v>2</v>
      </c>
      <c r="G14" s="110">
        <v>7</v>
      </c>
      <c r="H14" s="198" t="s">
        <v>650</v>
      </c>
      <c r="I14" s="96">
        <v>3</v>
      </c>
      <c r="J14" s="37">
        <f t="shared" si="0"/>
        <v>75.108339281517374</v>
      </c>
      <c r="K14" s="96">
        <v>2</v>
      </c>
      <c r="L14" s="37">
        <f t="shared" si="1"/>
        <v>91.154966157788465</v>
      </c>
      <c r="M14" s="96">
        <v>3</v>
      </c>
      <c r="N14" s="37">
        <f t="shared" si="2"/>
        <v>75.108339281517374</v>
      </c>
      <c r="O14" s="96">
        <v>1</v>
      </c>
      <c r="P14" s="37">
        <f t="shared" si="3"/>
        <v>108.45098040014257</v>
      </c>
      <c r="Q14" s="96">
        <v>3</v>
      </c>
      <c r="R14" s="37">
        <f t="shared" si="4"/>
        <v>75.108339281517374</v>
      </c>
      <c r="S14" s="96"/>
      <c r="T14" s="37"/>
      <c r="U14" s="40">
        <f t="shared" si="5"/>
        <v>424.93096440248314</v>
      </c>
      <c r="W14" s="199">
        <v>1</v>
      </c>
      <c r="X14" s="199" t="s">
        <v>642</v>
      </c>
      <c r="Y14" s="200" t="s">
        <v>666</v>
      </c>
      <c r="Z14" s="201" t="s">
        <v>667</v>
      </c>
      <c r="AA14" s="199" t="s">
        <v>643</v>
      </c>
      <c r="AB14" s="199">
        <v>5</v>
      </c>
      <c r="AC14" s="202">
        <v>6</v>
      </c>
      <c r="AD14" s="199">
        <v>1</v>
      </c>
      <c r="AE14" s="199">
        <v>1</v>
      </c>
      <c r="AF14" s="199">
        <v>1</v>
      </c>
      <c r="AG14" s="199">
        <v>1</v>
      </c>
      <c r="AH14" s="199">
        <v>1</v>
      </c>
      <c r="AI14" s="199">
        <v>1</v>
      </c>
    </row>
    <row r="15" spans="1:35" x14ac:dyDescent="0.2">
      <c r="A15" s="32">
        <v>13</v>
      </c>
      <c r="B15" s="100" t="s">
        <v>183</v>
      </c>
      <c r="C15" s="121" t="s">
        <v>663</v>
      </c>
      <c r="D15" s="97" t="s">
        <v>234</v>
      </c>
      <c r="F15" s="96">
        <v>1</v>
      </c>
      <c r="G15" s="110">
        <v>3</v>
      </c>
      <c r="H15" s="198" t="s">
        <v>641</v>
      </c>
      <c r="I15" s="96">
        <v>2</v>
      </c>
      <c r="J15" s="37">
        <f t="shared" si="0"/>
        <v>68.427579257223471</v>
      </c>
      <c r="K15" s="96">
        <v>3</v>
      </c>
      <c r="L15" s="37">
        <f t="shared" si="1"/>
        <v>33.333333333333329</v>
      </c>
      <c r="M15" s="96">
        <v>1</v>
      </c>
      <c r="N15" s="37">
        <f t="shared" si="2"/>
        <v>104.77121254719663</v>
      </c>
      <c r="O15" s="96">
        <v>1</v>
      </c>
      <c r="P15" s="37">
        <f t="shared" si="3"/>
        <v>104.77121254719663</v>
      </c>
      <c r="Q15" s="96">
        <v>1</v>
      </c>
      <c r="R15" s="37">
        <f t="shared" si="4"/>
        <v>104.77121254719663</v>
      </c>
      <c r="S15" s="96"/>
      <c r="T15" s="37"/>
      <c r="U15" s="40">
        <f t="shared" si="5"/>
        <v>416.07455023214669</v>
      </c>
      <c r="W15" s="199">
        <v>2</v>
      </c>
      <c r="X15" s="199" t="s">
        <v>644</v>
      </c>
      <c r="Y15" s="200" t="s">
        <v>668</v>
      </c>
      <c r="Z15" s="201" t="s">
        <v>669</v>
      </c>
      <c r="AA15" s="199" t="s">
        <v>643</v>
      </c>
      <c r="AB15" s="199">
        <v>10</v>
      </c>
      <c r="AC15" s="202">
        <v>15</v>
      </c>
      <c r="AD15" s="199">
        <v>5</v>
      </c>
      <c r="AE15" s="199">
        <v>2</v>
      </c>
      <c r="AF15" s="199">
        <v>2</v>
      </c>
      <c r="AG15" s="199">
        <v>2</v>
      </c>
      <c r="AH15" s="199">
        <v>2</v>
      </c>
      <c r="AI15" s="199">
        <v>2</v>
      </c>
    </row>
    <row r="16" spans="1:35" x14ac:dyDescent="0.2">
      <c r="A16" s="32">
        <v>14</v>
      </c>
      <c r="B16" s="100">
        <v>88</v>
      </c>
      <c r="C16" s="98" t="s">
        <v>199</v>
      </c>
      <c r="D16" s="97" t="s">
        <v>227</v>
      </c>
      <c r="F16" s="96">
        <v>2</v>
      </c>
      <c r="G16" s="110">
        <v>8</v>
      </c>
      <c r="H16" s="198" t="s">
        <v>639</v>
      </c>
      <c r="I16" s="96">
        <v>2</v>
      </c>
      <c r="J16" s="37">
        <f t="shared" si="0"/>
        <v>93.520599913279625</v>
      </c>
      <c r="K16" s="96">
        <v>4</v>
      </c>
      <c r="L16" s="37">
        <f t="shared" si="1"/>
        <v>65.510299956639813</v>
      </c>
      <c r="M16" s="96">
        <v>2</v>
      </c>
      <c r="N16" s="37">
        <f t="shared" si="2"/>
        <v>93.520599913279625</v>
      </c>
      <c r="O16" s="96">
        <v>4</v>
      </c>
      <c r="P16" s="37">
        <f t="shared" si="3"/>
        <v>65.510299956639813</v>
      </c>
      <c r="Q16" s="96">
        <v>2</v>
      </c>
      <c r="R16" s="37">
        <f t="shared" si="4"/>
        <v>93.520599913279625</v>
      </c>
      <c r="S16" s="96"/>
      <c r="T16" s="37"/>
      <c r="U16" s="40">
        <f t="shared" si="5"/>
        <v>411.5823996531185</v>
      </c>
      <c r="W16" s="199">
        <v>3</v>
      </c>
      <c r="X16" s="199" t="s">
        <v>281</v>
      </c>
      <c r="Y16" s="200" t="s">
        <v>201</v>
      </c>
      <c r="Z16" s="201" t="s">
        <v>243</v>
      </c>
      <c r="AA16" s="199" t="s">
        <v>643</v>
      </c>
      <c r="AB16" s="199">
        <v>14</v>
      </c>
      <c r="AC16" s="202">
        <v>19</v>
      </c>
      <c r="AD16" s="199">
        <v>2</v>
      </c>
      <c r="AE16" s="199">
        <v>3</v>
      </c>
      <c r="AF16" s="199">
        <v>3</v>
      </c>
      <c r="AG16" s="199">
        <v>3</v>
      </c>
      <c r="AH16" s="199">
        <v>3</v>
      </c>
      <c r="AI16" s="199">
        <v>5</v>
      </c>
    </row>
    <row r="17" spans="1:36" x14ac:dyDescent="0.2">
      <c r="A17" s="32">
        <v>15</v>
      </c>
      <c r="B17" s="100" t="s">
        <v>107</v>
      </c>
      <c r="C17" s="121" t="s">
        <v>681</v>
      </c>
      <c r="D17" s="97" t="s">
        <v>682</v>
      </c>
      <c r="F17" s="96">
        <v>3</v>
      </c>
      <c r="G17" s="110">
        <v>7</v>
      </c>
      <c r="H17" s="198" t="s">
        <v>650</v>
      </c>
      <c r="I17" s="96">
        <v>2</v>
      </c>
      <c r="J17" s="37">
        <f t="shared" si="0"/>
        <v>91.154966157788465</v>
      </c>
      <c r="K17" s="96">
        <v>3</v>
      </c>
      <c r="L17" s="37">
        <f t="shared" si="1"/>
        <v>75.108339281517374</v>
      </c>
      <c r="M17" s="96">
        <v>2</v>
      </c>
      <c r="N17" s="37">
        <f t="shared" si="2"/>
        <v>91.154966157788465</v>
      </c>
      <c r="O17" s="96">
        <v>4</v>
      </c>
      <c r="P17" s="37">
        <f t="shared" si="3"/>
        <v>59.573237629720083</v>
      </c>
      <c r="Q17" s="96">
        <v>2</v>
      </c>
      <c r="R17" s="37">
        <f t="shared" si="4"/>
        <v>91.154966157788465</v>
      </c>
      <c r="S17" s="96"/>
      <c r="T17" s="37"/>
      <c r="U17" s="40">
        <f t="shared" si="5"/>
        <v>408.14647538460287</v>
      </c>
      <c r="W17" s="199">
        <v>4</v>
      </c>
      <c r="X17" s="199" t="s">
        <v>302</v>
      </c>
      <c r="Y17" s="200" t="s">
        <v>292</v>
      </c>
      <c r="Z17" s="201" t="s">
        <v>245</v>
      </c>
      <c r="AA17" s="199" t="s">
        <v>643</v>
      </c>
      <c r="AB17" s="199">
        <v>22</v>
      </c>
      <c r="AC17" s="202">
        <v>30</v>
      </c>
      <c r="AD17" s="199">
        <v>3</v>
      </c>
      <c r="AE17" s="199">
        <v>4</v>
      </c>
      <c r="AF17" s="199">
        <v>5</v>
      </c>
      <c r="AG17" s="199">
        <v>8</v>
      </c>
      <c r="AH17" s="199">
        <v>6</v>
      </c>
      <c r="AI17" s="199">
        <v>4</v>
      </c>
    </row>
    <row r="18" spans="1:36" x14ac:dyDescent="0.2">
      <c r="A18" s="32">
        <v>16</v>
      </c>
      <c r="B18" s="100" t="s">
        <v>221</v>
      </c>
      <c r="C18" s="121" t="s">
        <v>194</v>
      </c>
      <c r="D18" s="97" t="s">
        <v>334</v>
      </c>
      <c r="F18" s="96">
        <v>1</v>
      </c>
      <c r="G18" s="110">
        <v>8</v>
      </c>
      <c r="H18" s="198" t="s">
        <v>639</v>
      </c>
      <c r="I18" s="96">
        <v>3</v>
      </c>
      <c r="J18" s="37">
        <f t="shared" si="0"/>
        <v>79.259687322722812</v>
      </c>
      <c r="K18" s="96">
        <v>1</v>
      </c>
      <c r="L18" s="37">
        <f t="shared" si="1"/>
        <v>109.03089986991944</v>
      </c>
      <c r="M18" s="96">
        <v>1</v>
      </c>
      <c r="N18" s="37">
        <f t="shared" si="2"/>
        <v>109.03089986991944</v>
      </c>
      <c r="O18" s="96">
        <v>2</v>
      </c>
      <c r="P18" s="37">
        <f t="shared" si="3"/>
        <v>93.520599913279625</v>
      </c>
      <c r="Q18" s="96" t="s">
        <v>30</v>
      </c>
      <c r="R18" s="37">
        <f t="shared" si="4"/>
        <v>12.5</v>
      </c>
      <c r="S18" s="96"/>
      <c r="T18" s="37"/>
      <c r="U18" s="40">
        <f t="shared" si="5"/>
        <v>403.34208697584131</v>
      </c>
      <c r="W18" s="199">
        <v>5</v>
      </c>
      <c r="X18" s="199" t="s">
        <v>645</v>
      </c>
      <c r="Y18" s="200" t="s">
        <v>204</v>
      </c>
      <c r="Z18" s="201" t="s">
        <v>670</v>
      </c>
      <c r="AA18" s="199" t="s">
        <v>643</v>
      </c>
      <c r="AB18" s="199">
        <v>25</v>
      </c>
      <c r="AC18" s="202">
        <v>34</v>
      </c>
      <c r="AD18" s="199">
        <v>7</v>
      </c>
      <c r="AE18" s="199">
        <v>6</v>
      </c>
      <c r="AF18" s="199">
        <v>4</v>
      </c>
      <c r="AG18" s="199">
        <v>9</v>
      </c>
      <c r="AH18" s="199">
        <v>5</v>
      </c>
      <c r="AI18" s="199">
        <v>3</v>
      </c>
    </row>
    <row r="19" spans="1:36" x14ac:dyDescent="0.2">
      <c r="A19" s="32">
        <v>17</v>
      </c>
      <c r="B19" s="100" t="s">
        <v>220</v>
      </c>
      <c r="C19" s="98" t="s">
        <v>190</v>
      </c>
      <c r="D19" s="97" t="s">
        <v>658</v>
      </c>
      <c r="F19" s="96">
        <v>4</v>
      </c>
      <c r="G19" s="110">
        <v>8</v>
      </c>
      <c r="H19" s="198" t="s">
        <v>639</v>
      </c>
      <c r="I19" s="96">
        <v>5</v>
      </c>
      <c r="J19" s="37">
        <f t="shared" si="0"/>
        <v>52.04119982655925</v>
      </c>
      <c r="K19" s="96">
        <v>2</v>
      </c>
      <c r="L19" s="37">
        <f t="shared" si="1"/>
        <v>93.520599913279625</v>
      </c>
      <c r="M19" s="96">
        <v>5</v>
      </c>
      <c r="N19" s="37">
        <f t="shared" si="2"/>
        <v>52.04119982655925</v>
      </c>
      <c r="O19" s="96">
        <v>1</v>
      </c>
      <c r="P19" s="37">
        <f t="shared" si="3"/>
        <v>109.03089986991944</v>
      </c>
      <c r="Q19" s="96">
        <v>3</v>
      </c>
      <c r="R19" s="37">
        <f t="shared" si="4"/>
        <v>79.259687322722812</v>
      </c>
      <c r="S19" s="96"/>
      <c r="T19" s="37"/>
      <c r="U19" s="40">
        <f t="shared" si="5"/>
        <v>385.89358675904037</v>
      </c>
      <c r="W19" s="199">
        <v>6</v>
      </c>
      <c r="X19" s="199" t="s">
        <v>574</v>
      </c>
      <c r="Y19" s="200" t="s">
        <v>189</v>
      </c>
      <c r="Z19" s="201" t="s">
        <v>238</v>
      </c>
      <c r="AA19" s="199" t="s">
        <v>643</v>
      </c>
      <c r="AB19" s="199">
        <v>25</v>
      </c>
      <c r="AC19" s="202">
        <v>32</v>
      </c>
      <c r="AD19" s="199">
        <v>4</v>
      </c>
      <c r="AE19" s="199">
        <v>5</v>
      </c>
      <c r="AF19" s="199">
        <v>7</v>
      </c>
      <c r="AG19" s="199">
        <v>6</v>
      </c>
      <c r="AH19" s="199">
        <v>4</v>
      </c>
      <c r="AI19" s="199">
        <v>6</v>
      </c>
    </row>
    <row r="20" spans="1:36" x14ac:dyDescent="0.2">
      <c r="A20" s="32">
        <v>18</v>
      </c>
      <c r="B20" s="100">
        <v>115</v>
      </c>
      <c r="C20" s="121" t="s">
        <v>235</v>
      </c>
      <c r="D20" s="97" t="s">
        <v>325</v>
      </c>
      <c r="F20" s="96">
        <v>3</v>
      </c>
      <c r="G20" s="110">
        <v>10</v>
      </c>
      <c r="H20" s="198" t="s">
        <v>653</v>
      </c>
      <c r="I20" s="96">
        <v>2</v>
      </c>
      <c r="J20" s="37">
        <f t="shared" si="0"/>
        <v>96.989700043360187</v>
      </c>
      <c r="K20" s="96">
        <v>7</v>
      </c>
      <c r="L20" s="37">
        <f t="shared" si="1"/>
        <v>41.549019599857431</v>
      </c>
      <c r="M20" s="96">
        <v>4</v>
      </c>
      <c r="N20" s="37">
        <f t="shared" si="2"/>
        <v>73.979400086720375</v>
      </c>
      <c r="O20" s="96">
        <v>4</v>
      </c>
      <c r="P20" s="37">
        <f t="shared" si="3"/>
        <v>73.979400086720375</v>
      </c>
      <c r="Q20" s="96">
        <v>2</v>
      </c>
      <c r="R20" s="37">
        <f t="shared" si="4"/>
        <v>96.989700043360187</v>
      </c>
      <c r="S20" s="96"/>
      <c r="T20" s="37"/>
      <c r="U20" s="40">
        <f t="shared" si="5"/>
        <v>383.48721986001857</v>
      </c>
      <c r="W20" s="199">
        <v>7</v>
      </c>
      <c r="X20" s="199" t="s">
        <v>306</v>
      </c>
      <c r="Y20" s="200" t="s">
        <v>142</v>
      </c>
      <c r="Z20" s="201" t="s">
        <v>619</v>
      </c>
      <c r="AA20" s="199" t="s">
        <v>643</v>
      </c>
      <c r="AB20" s="199">
        <v>31</v>
      </c>
      <c r="AC20" s="202">
        <v>38</v>
      </c>
      <c r="AD20" s="199">
        <v>6</v>
      </c>
      <c r="AE20" s="199">
        <v>7</v>
      </c>
      <c r="AF20" s="199">
        <v>6</v>
      </c>
      <c r="AG20" s="199">
        <v>5</v>
      </c>
      <c r="AH20" s="199">
        <v>7</v>
      </c>
      <c r="AI20" s="199">
        <v>7</v>
      </c>
    </row>
    <row r="21" spans="1:36" x14ac:dyDescent="0.2">
      <c r="A21" s="32">
        <v>19</v>
      </c>
      <c r="B21" s="100" t="s">
        <v>568</v>
      </c>
      <c r="C21" s="121" t="s">
        <v>569</v>
      </c>
      <c r="D21" s="97" t="s">
        <v>675</v>
      </c>
      <c r="F21" s="96">
        <v>3</v>
      </c>
      <c r="G21" s="110">
        <v>10</v>
      </c>
      <c r="H21" s="198" t="s">
        <v>649</v>
      </c>
      <c r="I21" s="96">
        <v>4</v>
      </c>
      <c r="J21" s="37">
        <f t="shared" si="0"/>
        <v>73.979400086720375</v>
      </c>
      <c r="K21" s="96">
        <v>3</v>
      </c>
      <c r="L21" s="37">
        <f t="shared" si="1"/>
        <v>85.228787452803374</v>
      </c>
      <c r="M21" s="96">
        <v>2</v>
      </c>
      <c r="N21" s="37">
        <f t="shared" si="2"/>
        <v>96.989700043360187</v>
      </c>
      <c r="O21" s="96">
        <v>7</v>
      </c>
      <c r="P21" s="37">
        <f t="shared" si="3"/>
        <v>41.549019599857431</v>
      </c>
      <c r="Q21" s="96">
        <v>3</v>
      </c>
      <c r="R21" s="37">
        <f t="shared" si="4"/>
        <v>85.228787452803374</v>
      </c>
      <c r="S21" s="96"/>
      <c r="T21" s="37"/>
      <c r="U21" s="40">
        <f t="shared" si="5"/>
        <v>382.97569463554476</v>
      </c>
      <c r="W21" s="199">
        <v>8</v>
      </c>
      <c r="X21" s="199" t="s">
        <v>646</v>
      </c>
      <c r="Y21" s="200" t="s">
        <v>671</v>
      </c>
      <c r="Z21" s="201" t="s">
        <v>672</v>
      </c>
      <c r="AA21" s="199" t="s">
        <v>643</v>
      </c>
      <c r="AB21" s="199">
        <v>40</v>
      </c>
      <c r="AC21" s="202">
        <v>50</v>
      </c>
      <c r="AD21" s="199" t="s">
        <v>30</v>
      </c>
      <c r="AE21" s="199">
        <v>8</v>
      </c>
      <c r="AF21" s="199">
        <v>8</v>
      </c>
      <c r="AG21" s="199">
        <v>4</v>
      </c>
      <c r="AH21" s="199" t="s">
        <v>30</v>
      </c>
      <c r="AI21" s="199" t="s">
        <v>30</v>
      </c>
    </row>
    <row r="22" spans="1:36" x14ac:dyDescent="0.2">
      <c r="A22" s="32">
        <v>20</v>
      </c>
      <c r="B22" s="100" t="s">
        <v>186</v>
      </c>
      <c r="C22" s="98" t="s">
        <v>191</v>
      </c>
      <c r="D22" s="97" t="s">
        <v>687</v>
      </c>
      <c r="F22" s="96">
        <v>3</v>
      </c>
      <c r="G22" s="110">
        <v>8</v>
      </c>
      <c r="H22" s="198" t="s">
        <v>655</v>
      </c>
      <c r="I22" s="96">
        <v>4</v>
      </c>
      <c r="J22" s="37">
        <f t="shared" si="0"/>
        <v>65.510299956639813</v>
      </c>
      <c r="K22" s="96">
        <v>2</v>
      </c>
      <c r="L22" s="37">
        <f t="shared" si="1"/>
        <v>93.520599913279625</v>
      </c>
      <c r="M22" s="96">
        <v>3</v>
      </c>
      <c r="N22" s="37">
        <f t="shared" si="2"/>
        <v>79.259687322722812</v>
      </c>
      <c r="O22" s="96">
        <v>5</v>
      </c>
      <c r="P22" s="37">
        <f t="shared" si="3"/>
        <v>52.04119982655925</v>
      </c>
      <c r="Q22" s="96">
        <v>4</v>
      </c>
      <c r="R22" s="37">
        <f t="shared" si="4"/>
        <v>65.510299956639813</v>
      </c>
      <c r="S22" s="96"/>
      <c r="T22" s="37"/>
      <c r="U22" s="40">
        <f t="shared" si="5"/>
        <v>355.84208697584131</v>
      </c>
      <c r="W22" s="199">
        <v>9</v>
      </c>
      <c r="X22" s="199" t="s">
        <v>647</v>
      </c>
      <c r="Y22" s="200" t="s">
        <v>212</v>
      </c>
      <c r="Z22" s="201" t="s">
        <v>305</v>
      </c>
      <c r="AA22" s="199" t="s">
        <v>643</v>
      </c>
      <c r="AB22" s="199">
        <v>40</v>
      </c>
      <c r="AC22" s="202">
        <v>49</v>
      </c>
      <c r="AD22" s="199">
        <v>8</v>
      </c>
      <c r="AE22" s="199">
        <v>9</v>
      </c>
      <c r="AF22" s="199">
        <v>9</v>
      </c>
      <c r="AG22" s="199">
        <v>7</v>
      </c>
      <c r="AH22" s="199">
        <v>8</v>
      </c>
      <c r="AI22" s="199">
        <v>8</v>
      </c>
    </row>
    <row r="23" spans="1:36" x14ac:dyDescent="0.2">
      <c r="A23" s="32">
        <v>21</v>
      </c>
      <c r="B23" s="100" t="s">
        <v>302</v>
      </c>
      <c r="C23" s="121" t="s">
        <v>292</v>
      </c>
      <c r="D23" s="97" t="s">
        <v>245</v>
      </c>
      <c r="F23" s="96">
        <v>4</v>
      </c>
      <c r="G23" s="110">
        <v>9</v>
      </c>
      <c r="H23" s="198" t="s">
        <v>643</v>
      </c>
      <c r="I23" s="96">
        <v>3</v>
      </c>
      <c r="J23" s="37">
        <f t="shared" si="0"/>
        <v>82.548990324974412</v>
      </c>
      <c r="K23" s="96">
        <v>4</v>
      </c>
      <c r="L23" s="37">
        <f t="shared" si="1"/>
        <v>70.188491847780284</v>
      </c>
      <c r="M23" s="96">
        <v>5</v>
      </c>
      <c r="N23" s="37">
        <f t="shared" si="2"/>
        <v>58.108280606588615</v>
      </c>
      <c r="O23" s="96">
        <v>8</v>
      </c>
      <c r="P23" s="37">
        <f t="shared" si="3"/>
        <v>22.733747446696036</v>
      </c>
      <c r="Q23" s="96">
        <v>6</v>
      </c>
      <c r="R23" s="37">
        <f t="shared" si="4"/>
        <v>46.205357035001256</v>
      </c>
      <c r="S23" s="96">
        <v>4</v>
      </c>
      <c r="T23" s="37">
        <f>IF(OR(S23="DSQ",S23="RAF",S23="DNC",S23="DPG"),0,IF(OR(S23="DNS",S23="DNF"),100*(($G23-$G23+1)/$G23)+10*(LOG($G23/$G23)),100*(($G23-S23+1)/$G23)+10*(LOG($G23/S23))))</f>
        <v>70.188491847780284</v>
      </c>
      <c r="U23" s="40">
        <f t="shared" si="5"/>
        <v>349.97335910882089</v>
      </c>
      <c r="W23" s="165">
        <v>1</v>
      </c>
      <c r="X23" s="165" t="s">
        <v>648</v>
      </c>
      <c r="Y23" s="162" t="s">
        <v>673</v>
      </c>
      <c r="Z23" s="163" t="s">
        <v>674</v>
      </c>
      <c r="AA23" s="165" t="s">
        <v>649</v>
      </c>
      <c r="AB23" s="165">
        <v>5</v>
      </c>
      <c r="AC23" s="164">
        <v>10</v>
      </c>
      <c r="AD23" s="165">
        <v>1</v>
      </c>
      <c r="AE23" s="165">
        <v>2</v>
      </c>
      <c r="AF23" s="165">
        <v>1</v>
      </c>
      <c r="AG23" s="165">
        <v>5</v>
      </c>
      <c r="AH23" s="165">
        <v>1</v>
      </c>
      <c r="AI23" s="165"/>
    </row>
    <row r="24" spans="1:36" x14ac:dyDescent="0.2">
      <c r="A24" s="32">
        <v>22</v>
      </c>
      <c r="B24" s="100">
        <v>14</v>
      </c>
      <c r="C24" s="121" t="s">
        <v>276</v>
      </c>
      <c r="D24" s="97" t="s">
        <v>657</v>
      </c>
      <c r="F24" s="96">
        <v>3</v>
      </c>
      <c r="G24" s="110">
        <v>8</v>
      </c>
      <c r="H24" s="198" t="s">
        <v>639</v>
      </c>
      <c r="I24" s="96">
        <v>1</v>
      </c>
      <c r="J24" s="37">
        <f t="shared" si="0"/>
        <v>109.03089986991944</v>
      </c>
      <c r="K24" s="96">
        <v>5</v>
      </c>
      <c r="L24" s="37">
        <f t="shared" si="1"/>
        <v>52.04119982655925</v>
      </c>
      <c r="M24" s="96">
        <v>4</v>
      </c>
      <c r="N24" s="37">
        <f t="shared" si="2"/>
        <v>65.510299956639813</v>
      </c>
      <c r="O24" s="96" t="s">
        <v>30</v>
      </c>
      <c r="P24" s="37">
        <f t="shared" si="3"/>
        <v>12.5</v>
      </c>
      <c r="Q24" s="96">
        <v>1</v>
      </c>
      <c r="R24" s="37">
        <f t="shared" si="4"/>
        <v>109.03089986991944</v>
      </c>
      <c r="S24" s="96"/>
      <c r="T24" s="37"/>
      <c r="U24" s="40">
        <f t="shared" si="5"/>
        <v>348.11329952303794</v>
      </c>
      <c r="W24" s="165">
        <v>2</v>
      </c>
      <c r="X24" s="165"/>
      <c r="Y24" s="162" t="s">
        <v>125</v>
      </c>
      <c r="Z24" s="163" t="s">
        <v>223</v>
      </c>
      <c r="AA24" s="165" t="s">
        <v>649</v>
      </c>
      <c r="AB24" s="165">
        <v>8</v>
      </c>
      <c r="AC24" s="164">
        <v>11</v>
      </c>
      <c r="AD24" s="165">
        <v>3</v>
      </c>
      <c r="AE24" s="165">
        <v>1</v>
      </c>
      <c r="AF24" s="165">
        <v>3</v>
      </c>
      <c r="AG24" s="165">
        <v>2</v>
      </c>
      <c r="AH24" s="165">
        <v>2</v>
      </c>
      <c r="AI24" s="165"/>
    </row>
    <row r="25" spans="1:36" x14ac:dyDescent="0.2">
      <c r="A25" s="32">
        <v>23</v>
      </c>
      <c r="B25" s="100">
        <v>4496</v>
      </c>
      <c r="C25" s="98" t="s">
        <v>140</v>
      </c>
      <c r="D25" s="97" t="s">
        <v>246</v>
      </c>
      <c r="F25" s="96">
        <v>2</v>
      </c>
      <c r="G25" s="110">
        <v>3</v>
      </c>
      <c r="H25" s="198" t="s">
        <v>641</v>
      </c>
      <c r="I25" s="96">
        <v>1</v>
      </c>
      <c r="J25" s="37">
        <f t="shared" si="0"/>
        <v>104.77121254719663</v>
      </c>
      <c r="K25" s="96">
        <v>2</v>
      </c>
      <c r="L25" s="37">
        <f t="shared" si="1"/>
        <v>68.427579257223471</v>
      </c>
      <c r="M25" s="96">
        <v>3</v>
      </c>
      <c r="N25" s="37">
        <f t="shared" si="2"/>
        <v>33.333333333333329</v>
      </c>
      <c r="O25" s="96">
        <v>1</v>
      </c>
      <c r="P25" s="37">
        <f t="shared" si="3"/>
        <v>104.77121254719663</v>
      </c>
      <c r="Q25" s="96" t="s">
        <v>30</v>
      </c>
      <c r="R25" s="37">
        <f t="shared" si="4"/>
        <v>33.333333333333329</v>
      </c>
      <c r="S25" s="96"/>
      <c r="T25" s="37"/>
      <c r="U25" s="40">
        <f t="shared" si="5"/>
        <v>344.63667101828338</v>
      </c>
      <c r="W25" s="165">
        <v>3</v>
      </c>
      <c r="X25" s="165" t="s">
        <v>568</v>
      </c>
      <c r="Y25" s="162" t="s">
        <v>569</v>
      </c>
      <c r="Z25" s="163" t="s">
        <v>675</v>
      </c>
      <c r="AA25" s="165" t="s">
        <v>649</v>
      </c>
      <c r="AB25" s="165">
        <v>12</v>
      </c>
      <c r="AC25" s="164">
        <v>19</v>
      </c>
      <c r="AD25" s="165">
        <v>4</v>
      </c>
      <c r="AE25" s="165">
        <v>3</v>
      </c>
      <c r="AF25" s="165">
        <v>2</v>
      </c>
      <c r="AG25" s="165">
        <v>7</v>
      </c>
      <c r="AH25" s="165">
        <v>3</v>
      </c>
      <c r="AI25" s="165"/>
    </row>
    <row r="26" spans="1:36" x14ac:dyDescent="0.2">
      <c r="A26" s="32">
        <v>24</v>
      </c>
      <c r="B26" s="100" t="s">
        <v>72</v>
      </c>
      <c r="C26" s="98" t="s">
        <v>118</v>
      </c>
      <c r="D26" s="97" t="s">
        <v>317</v>
      </c>
      <c r="F26" s="96">
        <v>4</v>
      </c>
      <c r="G26" s="110">
        <v>7</v>
      </c>
      <c r="H26" s="198" t="s">
        <v>650</v>
      </c>
      <c r="I26" s="96">
        <v>4</v>
      </c>
      <c r="J26" s="37">
        <f t="shared" si="0"/>
        <v>59.573237629720083</v>
      </c>
      <c r="K26" s="96">
        <v>4</v>
      </c>
      <c r="L26" s="37">
        <f t="shared" si="1"/>
        <v>59.573237629720083</v>
      </c>
      <c r="M26" s="96">
        <v>4</v>
      </c>
      <c r="N26" s="37">
        <f t="shared" si="2"/>
        <v>59.573237629720083</v>
      </c>
      <c r="O26" s="96">
        <v>2</v>
      </c>
      <c r="P26" s="37">
        <f t="shared" si="3"/>
        <v>91.154966157788465</v>
      </c>
      <c r="Q26" s="96">
        <v>4</v>
      </c>
      <c r="R26" s="37">
        <f t="shared" si="4"/>
        <v>59.573237629720083</v>
      </c>
      <c r="S26" s="96"/>
      <c r="T26" s="37"/>
      <c r="U26" s="40">
        <f t="shared" si="5"/>
        <v>329.4479166766688</v>
      </c>
      <c r="W26" s="165">
        <v>4</v>
      </c>
      <c r="X26" s="165" t="s">
        <v>571</v>
      </c>
      <c r="Y26" s="162" t="s">
        <v>225</v>
      </c>
      <c r="Z26" s="163" t="s">
        <v>226</v>
      </c>
      <c r="AA26" s="165" t="s">
        <v>649</v>
      </c>
      <c r="AB26" s="165">
        <v>19</v>
      </c>
      <c r="AC26" s="164">
        <v>27</v>
      </c>
      <c r="AD26" s="165">
        <v>8</v>
      </c>
      <c r="AE26" s="165">
        <v>7</v>
      </c>
      <c r="AF26" s="165">
        <v>5</v>
      </c>
      <c r="AG26" s="165">
        <v>1</v>
      </c>
      <c r="AH26" s="165">
        <v>6</v>
      </c>
      <c r="AI26" s="165"/>
    </row>
    <row r="27" spans="1:36" x14ac:dyDescent="0.2">
      <c r="A27" s="32">
        <v>25</v>
      </c>
      <c r="B27" s="100" t="s">
        <v>574</v>
      </c>
      <c r="C27" s="98" t="s">
        <v>189</v>
      </c>
      <c r="D27" s="97" t="s">
        <v>238</v>
      </c>
      <c r="F27" s="96">
        <v>6</v>
      </c>
      <c r="G27" s="110">
        <v>9</v>
      </c>
      <c r="H27" s="198" t="s">
        <v>643</v>
      </c>
      <c r="I27" s="96">
        <v>4</v>
      </c>
      <c r="J27" s="37">
        <f t="shared" si="0"/>
        <v>70.188491847780284</v>
      </c>
      <c r="K27" s="96">
        <v>5</v>
      </c>
      <c r="L27" s="37">
        <f t="shared" si="1"/>
        <v>58.108280606588615</v>
      </c>
      <c r="M27" s="96">
        <v>7</v>
      </c>
      <c r="N27" s="37">
        <f t="shared" si="2"/>
        <v>34.424778027584011</v>
      </c>
      <c r="O27" s="96">
        <v>6</v>
      </c>
      <c r="P27" s="37">
        <f t="shared" si="3"/>
        <v>46.205357035001256</v>
      </c>
      <c r="Q27" s="96">
        <v>4</v>
      </c>
      <c r="R27" s="37">
        <f t="shared" si="4"/>
        <v>70.188491847780284</v>
      </c>
      <c r="S27" s="96">
        <v>6</v>
      </c>
      <c r="T27" s="37">
        <f>IF(OR(S27="DSQ",S27="RAF",S27="DNC",S27="DPG"),0,IF(OR(S27="DNS",S27="DNF"),100*(($G27-$G27+1)/$G27)+10*(LOG($G27/$G27)),100*(($G27-S27+1)/$G27)+10*(LOG($G27/S27))))</f>
        <v>46.205357035001256</v>
      </c>
      <c r="U27" s="40">
        <f t="shared" si="5"/>
        <v>325.32075639973573</v>
      </c>
      <c r="W27" s="165">
        <v>5</v>
      </c>
      <c r="X27" s="165" t="s">
        <v>309</v>
      </c>
      <c r="Y27" s="162" t="s">
        <v>105</v>
      </c>
      <c r="Z27" s="163" t="s">
        <v>676</v>
      </c>
      <c r="AA27" s="165" t="s">
        <v>649</v>
      </c>
      <c r="AB27" s="165">
        <v>19</v>
      </c>
      <c r="AC27" s="164">
        <v>26</v>
      </c>
      <c r="AD27" s="165">
        <v>5</v>
      </c>
      <c r="AE27" s="165">
        <v>5</v>
      </c>
      <c r="AF27" s="165">
        <v>6</v>
      </c>
      <c r="AG27" s="165">
        <v>3</v>
      </c>
      <c r="AH27" s="165">
        <v>7</v>
      </c>
      <c r="AI27" s="165"/>
    </row>
    <row r="28" spans="1:36" x14ac:dyDescent="0.2">
      <c r="A28" s="32">
        <v>26</v>
      </c>
      <c r="B28" s="100">
        <v>2</v>
      </c>
      <c r="C28" s="98" t="s">
        <v>228</v>
      </c>
      <c r="D28" s="97" t="s">
        <v>604</v>
      </c>
      <c r="F28" s="96">
        <v>5</v>
      </c>
      <c r="G28" s="110">
        <v>8</v>
      </c>
      <c r="H28" s="198" t="s">
        <v>639</v>
      </c>
      <c r="I28" s="96">
        <v>4</v>
      </c>
      <c r="J28" s="37">
        <f t="shared" si="0"/>
        <v>65.510299956639813</v>
      </c>
      <c r="K28" s="96">
        <v>3</v>
      </c>
      <c r="L28" s="37">
        <f t="shared" si="1"/>
        <v>79.259687322722812</v>
      </c>
      <c r="M28" s="96">
        <v>3</v>
      </c>
      <c r="N28" s="37">
        <f t="shared" si="2"/>
        <v>79.259687322722812</v>
      </c>
      <c r="O28" s="96">
        <v>3</v>
      </c>
      <c r="P28" s="37">
        <f t="shared" si="3"/>
        <v>79.259687322722812</v>
      </c>
      <c r="Q28" s="96" t="s">
        <v>30</v>
      </c>
      <c r="R28" s="37">
        <f t="shared" si="4"/>
        <v>12.5</v>
      </c>
      <c r="S28" s="96"/>
      <c r="T28" s="37"/>
      <c r="U28" s="40">
        <f t="shared" si="5"/>
        <v>315.78936192480825</v>
      </c>
      <c r="W28" s="165">
        <v>6</v>
      </c>
      <c r="X28" s="165">
        <v>6</v>
      </c>
      <c r="Y28" s="162" t="s">
        <v>117</v>
      </c>
      <c r="Z28" s="163" t="s">
        <v>233</v>
      </c>
      <c r="AA28" s="165" t="s">
        <v>649</v>
      </c>
      <c r="AB28" s="165">
        <v>21</v>
      </c>
      <c r="AC28" s="164">
        <v>32</v>
      </c>
      <c r="AD28" s="165" t="s">
        <v>30</v>
      </c>
      <c r="AE28" s="165">
        <v>8</v>
      </c>
      <c r="AF28" s="165">
        <v>4</v>
      </c>
      <c r="AG28" s="165">
        <v>4</v>
      </c>
      <c r="AH28" s="165">
        <v>5</v>
      </c>
      <c r="AI28" s="165"/>
    </row>
    <row r="29" spans="1:36" x14ac:dyDescent="0.2">
      <c r="A29" s="32">
        <v>27</v>
      </c>
      <c r="B29" s="100" t="s">
        <v>155</v>
      </c>
      <c r="C29" s="98" t="s">
        <v>136</v>
      </c>
      <c r="D29" s="97" t="s">
        <v>665</v>
      </c>
      <c r="F29" s="96">
        <v>3</v>
      </c>
      <c r="G29" s="110">
        <v>3</v>
      </c>
      <c r="H29" s="198" t="s">
        <v>641</v>
      </c>
      <c r="I29" s="96">
        <v>3</v>
      </c>
      <c r="J29" s="37">
        <f t="shared" si="0"/>
        <v>33.333333333333329</v>
      </c>
      <c r="K29" s="96">
        <v>1</v>
      </c>
      <c r="L29" s="37">
        <f t="shared" si="1"/>
        <v>104.77121254719663</v>
      </c>
      <c r="M29" s="96">
        <v>2</v>
      </c>
      <c r="N29" s="37">
        <f t="shared" si="2"/>
        <v>68.427579257223471</v>
      </c>
      <c r="O29" s="96">
        <v>3</v>
      </c>
      <c r="P29" s="37">
        <f t="shared" si="3"/>
        <v>33.333333333333329</v>
      </c>
      <c r="Q29" s="96">
        <v>2</v>
      </c>
      <c r="R29" s="37">
        <f t="shared" si="4"/>
        <v>68.427579257223471</v>
      </c>
      <c r="S29" s="96"/>
      <c r="T29" s="37"/>
      <c r="U29" s="40">
        <f t="shared" si="5"/>
        <v>308.2930377283102</v>
      </c>
      <c r="W29" s="165">
        <v>7</v>
      </c>
      <c r="X29" s="165" t="s">
        <v>310</v>
      </c>
      <c r="Y29" s="162" t="s">
        <v>131</v>
      </c>
      <c r="Z29" s="163" t="s">
        <v>573</v>
      </c>
      <c r="AA29" s="165" t="s">
        <v>649</v>
      </c>
      <c r="AB29" s="165">
        <v>24</v>
      </c>
      <c r="AC29" s="164">
        <v>33</v>
      </c>
      <c r="AD29" s="165">
        <v>2</v>
      </c>
      <c r="AE29" s="165">
        <v>9</v>
      </c>
      <c r="AF29" s="165">
        <v>9</v>
      </c>
      <c r="AG29" s="165">
        <v>9</v>
      </c>
      <c r="AH29" s="165">
        <v>4</v>
      </c>
      <c r="AI29" s="165"/>
    </row>
    <row r="30" spans="1:36" x14ac:dyDescent="0.2">
      <c r="A30" s="32">
        <v>28</v>
      </c>
      <c r="B30" s="100" t="s">
        <v>309</v>
      </c>
      <c r="C30" s="121" t="s">
        <v>105</v>
      </c>
      <c r="D30" s="97" t="s">
        <v>676</v>
      </c>
      <c r="F30" s="96">
        <v>5</v>
      </c>
      <c r="G30" s="110">
        <v>10</v>
      </c>
      <c r="H30" s="198" t="s">
        <v>649</v>
      </c>
      <c r="I30" s="96">
        <v>5</v>
      </c>
      <c r="J30" s="37">
        <f t="shared" si="0"/>
        <v>63.010299956639813</v>
      </c>
      <c r="K30" s="96">
        <v>5</v>
      </c>
      <c r="L30" s="37">
        <f t="shared" si="1"/>
        <v>63.010299956639813</v>
      </c>
      <c r="M30" s="96">
        <v>6</v>
      </c>
      <c r="N30" s="37">
        <f t="shared" si="2"/>
        <v>52.218487496163561</v>
      </c>
      <c r="O30" s="96">
        <v>3</v>
      </c>
      <c r="P30" s="37">
        <f t="shared" si="3"/>
        <v>85.228787452803374</v>
      </c>
      <c r="Q30" s="96">
        <v>7</v>
      </c>
      <c r="R30" s="37">
        <f t="shared" si="4"/>
        <v>41.549019599857431</v>
      </c>
      <c r="S30" s="96"/>
      <c r="T30" s="37"/>
      <c r="U30" s="40">
        <f t="shared" si="5"/>
        <v>305.01689446210401</v>
      </c>
      <c r="W30" s="165">
        <v>8</v>
      </c>
      <c r="X30" s="165" t="s">
        <v>311</v>
      </c>
      <c r="Y30" s="162" t="s">
        <v>163</v>
      </c>
      <c r="Z30" s="163" t="s">
        <v>224</v>
      </c>
      <c r="AA30" s="165" t="s">
        <v>649</v>
      </c>
      <c r="AB30" s="165">
        <v>26</v>
      </c>
      <c r="AC30" s="164">
        <v>34</v>
      </c>
      <c r="AD30" s="165">
        <v>7</v>
      </c>
      <c r="AE30" s="165">
        <v>4</v>
      </c>
      <c r="AF30" s="165">
        <v>7</v>
      </c>
      <c r="AG30" s="165">
        <v>8</v>
      </c>
      <c r="AH30" s="165">
        <v>8</v>
      </c>
      <c r="AI30" s="165"/>
      <c r="AJ30" s="223"/>
    </row>
    <row r="31" spans="1:36" x14ac:dyDescent="0.2">
      <c r="A31" s="32">
        <v>29</v>
      </c>
      <c r="B31" s="100" t="s">
        <v>284</v>
      </c>
      <c r="C31" s="98" t="s">
        <v>285</v>
      </c>
      <c r="D31" s="97" t="s">
        <v>585</v>
      </c>
      <c r="F31" s="96">
        <v>4</v>
      </c>
      <c r="G31" s="110">
        <v>8</v>
      </c>
      <c r="H31" s="198" t="s">
        <v>655</v>
      </c>
      <c r="I31" s="96">
        <v>2</v>
      </c>
      <c r="J31" s="37">
        <f t="shared" si="0"/>
        <v>93.520599913279625</v>
      </c>
      <c r="K31" s="96">
        <v>4</v>
      </c>
      <c r="L31" s="37">
        <f t="shared" si="1"/>
        <v>65.510299956639813</v>
      </c>
      <c r="M31" s="96">
        <v>4</v>
      </c>
      <c r="N31" s="37">
        <f t="shared" si="2"/>
        <v>65.510299956639813</v>
      </c>
      <c r="O31" s="96">
        <v>3</v>
      </c>
      <c r="P31" s="37">
        <f t="shared" si="3"/>
        <v>79.259687322722812</v>
      </c>
      <c r="Q31" s="96" t="s">
        <v>32</v>
      </c>
      <c r="R31" s="37">
        <f t="shared" si="4"/>
        <v>0</v>
      </c>
      <c r="S31" s="96"/>
      <c r="T31" s="37"/>
      <c r="U31" s="40">
        <f t="shared" si="5"/>
        <v>303.80088714928206</v>
      </c>
      <c r="W31" s="165">
        <v>9</v>
      </c>
      <c r="X31" s="165" t="s">
        <v>563</v>
      </c>
      <c r="Y31" s="162" t="s">
        <v>564</v>
      </c>
      <c r="Z31" s="163" t="s">
        <v>312</v>
      </c>
      <c r="AA31" s="165" t="s">
        <v>649</v>
      </c>
      <c r="AB31" s="165">
        <v>26</v>
      </c>
      <c r="AC31" s="164">
        <v>37</v>
      </c>
      <c r="AD31" s="165">
        <v>6</v>
      </c>
      <c r="AE31" s="165">
        <v>6</v>
      </c>
      <c r="AF31" s="165">
        <v>8</v>
      </c>
      <c r="AG31" s="165">
        <v>6</v>
      </c>
      <c r="AH31" s="165" t="s">
        <v>30</v>
      </c>
      <c r="AI31" s="165"/>
      <c r="AJ31" s="223"/>
    </row>
    <row r="32" spans="1:36" x14ac:dyDescent="0.2">
      <c r="A32" s="32">
        <v>30</v>
      </c>
      <c r="B32" s="100" t="s">
        <v>645</v>
      </c>
      <c r="C32" s="98" t="s">
        <v>204</v>
      </c>
      <c r="D32" s="97" t="s">
        <v>670</v>
      </c>
      <c r="F32" s="96">
        <v>5</v>
      </c>
      <c r="G32" s="110">
        <v>9</v>
      </c>
      <c r="H32" s="198" t="s">
        <v>643</v>
      </c>
      <c r="I32" s="96">
        <v>7</v>
      </c>
      <c r="J32" s="37">
        <f t="shared" si="0"/>
        <v>34.424778027584011</v>
      </c>
      <c r="K32" s="96">
        <v>6</v>
      </c>
      <c r="L32" s="37">
        <f t="shared" si="1"/>
        <v>46.205357035001256</v>
      </c>
      <c r="M32" s="96">
        <v>4</v>
      </c>
      <c r="N32" s="37">
        <f t="shared" si="2"/>
        <v>70.188491847780284</v>
      </c>
      <c r="O32" s="96">
        <v>9</v>
      </c>
      <c r="P32" s="37">
        <f t="shared" si="3"/>
        <v>11.111111111111111</v>
      </c>
      <c r="Q32" s="96">
        <v>5</v>
      </c>
      <c r="R32" s="37">
        <f t="shared" si="4"/>
        <v>58.108280606588615</v>
      </c>
      <c r="S32" s="96">
        <v>3</v>
      </c>
      <c r="T32" s="37">
        <f>IF(OR(S32="DSQ",S32="RAF",S32="DNC",S32="DPG"),0,IF(OR(S32="DNS",S32="DNF"),100*(($G32-$G32+1)/$G32)+10*(LOG($G32/$G32)),100*(($G32-S32+1)/$G32)+10*(LOG($G32/S32))))</f>
        <v>82.548990324974412</v>
      </c>
      <c r="U32" s="40">
        <f t="shared" si="5"/>
        <v>302.58700895303969</v>
      </c>
      <c r="W32" s="165">
        <v>10</v>
      </c>
      <c r="X32" s="165">
        <v>49</v>
      </c>
      <c r="Y32" s="162" t="s">
        <v>677</v>
      </c>
      <c r="Z32" s="163" t="s">
        <v>678</v>
      </c>
      <c r="AA32" s="165" t="s">
        <v>649</v>
      </c>
      <c r="AB32" s="165">
        <v>38</v>
      </c>
      <c r="AC32" s="164">
        <v>48</v>
      </c>
      <c r="AD32" s="165">
        <v>9</v>
      </c>
      <c r="AE32" s="165">
        <v>10</v>
      </c>
      <c r="AF32" s="165">
        <v>10</v>
      </c>
      <c r="AG32" s="165">
        <v>10</v>
      </c>
      <c r="AH32" s="165">
        <v>9</v>
      </c>
      <c r="AI32" s="165"/>
      <c r="AJ32" s="223"/>
    </row>
    <row r="33" spans="1:37" x14ac:dyDescent="0.2">
      <c r="A33" s="32">
        <v>31</v>
      </c>
      <c r="B33" s="100" t="s">
        <v>571</v>
      </c>
      <c r="C33" s="98" t="s">
        <v>225</v>
      </c>
      <c r="D33" s="97" t="s">
        <v>226</v>
      </c>
      <c r="F33" s="96">
        <v>4</v>
      </c>
      <c r="G33" s="110">
        <v>10</v>
      </c>
      <c r="H33" s="198" t="s">
        <v>649</v>
      </c>
      <c r="I33" s="96">
        <v>8</v>
      </c>
      <c r="J33" s="37">
        <f t="shared" si="0"/>
        <v>30.969100130080562</v>
      </c>
      <c r="K33" s="96">
        <v>7</v>
      </c>
      <c r="L33" s="37">
        <f t="shared" si="1"/>
        <v>41.549019599857431</v>
      </c>
      <c r="M33" s="96">
        <v>5</v>
      </c>
      <c r="N33" s="37">
        <f t="shared" si="2"/>
        <v>63.010299956639813</v>
      </c>
      <c r="O33" s="96">
        <v>1</v>
      </c>
      <c r="P33" s="37">
        <f t="shared" si="3"/>
        <v>110</v>
      </c>
      <c r="Q33" s="96">
        <v>6</v>
      </c>
      <c r="R33" s="37">
        <f t="shared" si="4"/>
        <v>52.218487496163561</v>
      </c>
      <c r="S33" s="96"/>
      <c r="T33" s="37"/>
      <c r="U33" s="40">
        <f t="shared" si="5"/>
        <v>297.74690718274138</v>
      </c>
      <c r="W33" s="199">
        <v>1</v>
      </c>
      <c r="X33" s="199" t="s">
        <v>314</v>
      </c>
      <c r="Y33" s="200" t="s">
        <v>231</v>
      </c>
      <c r="Z33" s="201" t="s">
        <v>679</v>
      </c>
      <c r="AA33" s="199" t="s">
        <v>650</v>
      </c>
      <c r="AB33" s="199">
        <v>4</v>
      </c>
      <c r="AC33" s="202">
        <v>7</v>
      </c>
      <c r="AD33" s="199">
        <v>1</v>
      </c>
      <c r="AE33" s="199">
        <v>1</v>
      </c>
      <c r="AF33" s="199">
        <v>1</v>
      </c>
      <c r="AG33" s="199">
        <v>3</v>
      </c>
      <c r="AH33" s="199">
        <v>1</v>
      </c>
      <c r="AI33" s="199"/>
    </row>
    <row r="34" spans="1:37" ht="25.5" x14ac:dyDescent="0.2">
      <c r="A34" s="32">
        <v>32</v>
      </c>
      <c r="B34" s="100">
        <v>29</v>
      </c>
      <c r="C34" s="98" t="s">
        <v>637</v>
      </c>
      <c r="D34" s="97" t="s">
        <v>596</v>
      </c>
      <c r="F34" s="96">
        <v>5</v>
      </c>
      <c r="G34" s="110">
        <v>10</v>
      </c>
      <c r="H34" s="198" t="s">
        <v>653</v>
      </c>
      <c r="I34" s="96">
        <v>7</v>
      </c>
      <c r="J34" s="37">
        <f t="shared" si="0"/>
        <v>41.549019599857431</v>
      </c>
      <c r="K34" s="96">
        <v>4</v>
      </c>
      <c r="L34" s="37">
        <f t="shared" si="1"/>
        <v>73.979400086720375</v>
      </c>
      <c r="M34" s="96">
        <v>5</v>
      </c>
      <c r="N34" s="37">
        <f t="shared" si="2"/>
        <v>63.010299956639813</v>
      </c>
      <c r="O34" s="96">
        <v>6</v>
      </c>
      <c r="P34" s="37">
        <f t="shared" si="3"/>
        <v>52.218487496163561</v>
      </c>
      <c r="Q34" s="96">
        <v>8</v>
      </c>
      <c r="R34" s="37">
        <f t="shared" si="4"/>
        <v>30.969100130080562</v>
      </c>
      <c r="S34" s="96"/>
      <c r="T34" s="37"/>
      <c r="U34" s="40">
        <f t="shared" si="5"/>
        <v>261.72630726946176</v>
      </c>
      <c r="W34" s="199">
        <v>2</v>
      </c>
      <c r="X34" s="199"/>
      <c r="Y34" s="200" t="s">
        <v>273</v>
      </c>
      <c r="Z34" s="201" t="s">
        <v>680</v>
      </c>
      <c r="AA34" s="199" t="s">
        <v>650</v>
      </c>
      <c r="AB34" s="199">
        <v>9</v>
      </c>
      <c r="AC34" s="202">
        <v>12</v>
      </c>
      <c r="AD34" s="199">
        <v>3</v>
      </c>
      <c r="AE34" s="199">
        <v>2</v>
      </c>
      <c r="AF34" s="199">
        <v>3</v>
      </c>
      <c r="AG34" s="199">
        <v>1</v>
      </c>
      <c r="AH34" s="199">
        <v>3</v>
      </c>
      <c r="AI34" s="199"/>
    </row>
    <row r="35" spans="1:37" x14ac:dyDescent="0.2">
      <c r="A35" s="32">
        <v>33</v>
      </c>
      <c r="B35" s="100" t="s">
        <v>288</v>
      </c>
      <c r="C35" s="98" t="s">
        <v>130</v>
      </c>
      <c r="D35" s="97" t="s">
        <v>289</v>
      </c>
      <c r="F35" s="96">
        <v>5</v>
      </c>
      <c r="G35" s="110">
        <v>8</v>
      </c>
      <c r="H35" s="198" t="s">
        <v>655</v>
      </c>
      <c r="I35" s="96" t="s">
        <v>30</v>
      </c>
      <c r="J35" s="37">
        <f t="shared" ref="J35:J57" si="6">IF(OR(I35="DSQ",I35="RAF",I35="DNC",I35="DPG"),0,IF(OR(I35="DNS",I35="DNF"),100*(($G35-$G35+1)/$G35)+10*(LOG($G35/$G35)),100*(($G35-I35+1)/$G35)+10*(LOG($G35/I35))))</f>
        <v>12.5</v>
      </c>
      <c r="K35" s="96">
        <v>5</v>
      </c>
      <c r="L35" s="37">
        <f t="shared" ref="L35:L57" si="7">IF(OR(K35="DSQ",K35="RAF",K35="DNC",K35="DPG"),0,IF(OR(K35="DNS",K35="DNF"),100*(($G35-$G35+1)/$G35)+10*(LOG($G35/$G35)),100*(($G35-K35+1)/$G35)+10*(LOG($G35/K35))))</f>
        <v>52.04119982655925</v>
      </c>
      <c r="M35" s="96">
        <v>5</v>
      </c>
      <c r="N35" s="37">
        <f t="shared" ref="N35:N57" si="8">IF(OR(M35="DSQ",M35="RAF",M35="DNC",M35="DPG"),0,IF(OR(M35="DNS",M35="DNF"),100*(($G35-$G35+1)/$G35)+10*(LOG($G35/$G35)),100*(($G35-M35+1)/$G35)+10*(LOG($G35/M35))))</f>
        <v>52.04119982655925</v>
      </c>
      <c r="O35" s="96">
        <v>4</v>
      </c>
      <c r="P35" s="37">
        <f t="shared" ref="P35:P57" si="9">IF(OR(O35="DSQ",O35="RAF",O35="DNC",O35="DPG"),0,IF(OR(O35="DNS",O35="DNF"),100*(($G35-$G35+1)/$G35)+10*(LOG($G35/$G35)),100*(($G35-O35+1)/$G35)+10*(LOG($G35/O35))))</f>
        <v>65.510299956639813</v>
      </c>
      <c r="Q35" s="96">
        <v>3</v>
      </c>
      <c r="R35" s="37">
        <f t="shared" ref="R35:R57" si="10">IF(OR(Q35="DSQ",Q35="RAF",Q35="DNC",Q35="DPG"),0,IF(OR(Q35="DNS",Q35="DNF"),100*(($G35-$G35+1)/$G35)+10*(LOG($G35/$G35)),100*(($G35-Q35+1)/$G35)+10*(LOG($G35/Q35))))</f>
        <v>79.259687322722812</v>
      </c>
      <c r="S35" s="96"/>
      <c r="T35" s="37"/>
      <c r="U35" s="40">
        <f t="shared" ref="U35:U57" si="11">J35+L35+N35+T35+P35+R35</f>
        <v>261.35238693248112</v>
      </c>
      <c r="W35" s="199">
        <v>3</v>
      </c>
      <c r="X35" s="199" t="s">
        <v>107</v>
      </c>
      <c r="Y35" s="200" t="s">
        <v>681</v>
      </c>
      <c r="Z35" s="201" t="s">
        <v>682</v>
      </c>
      <c r="AA35" s="199" t="s">
        <v>650</v>
      </c>
      <c r="AB35" s="199">
        <v>9</v>
      </c>
      <c r="AC35" s="202">
        <v>13</v>
      </c>
      <c r="AD35" s="199">
        <v>2</v>
      </c>
      <c r="AE35" s="199">
        <v>3</v>
      </c>
      <c r="AF35" s="199">
        <v>2</v>
      </c>
      <c r="AG35" s="199">
        <v>4</v>
      </c>
      <c r="AH35" s="199">
        <v>2</v>
      </c>
      <c r="AI35" s="199"/>
    </row>
    <row r="36" spans="1:37" x14ac:dyDescent="0.2">
      <c r="A36" s="32">
        <v>34</v>
      </c>
      <c r="B36" s="100" t="s">
        <v>306</v>
      </c>
      <c r="C36" s="98" t="s">
        <v>142</v>
      </c>
      <c r="D36" s="97" t="s">
        <v>619</v>
      </c>
      <c r="F36" s="96">
        <v>7</v>
      </c>
      <c r="G36" s="110">
        <v>9</v>
      </c>
      <c r="H36" s="198" t="s">
        <v>643</v>
      </c>
      <c r="I36" s="96">
        <v>6</v>
      </c>
      <c r="J36" s="37">
        <f t="shared" si="6"/>
        <v>46.205357035001256</v>
      </c>
      <c r="K36" s="96">
        <v>7</v>
      </c>
      <c r="L36" s="37">
        <f t="shared" si="7"/>
        <v>34.424778027584011</v>
      </c>
      <c r="M36" s="96">
        <v>6</v>
      </c>
      <c r="N36" s="37">
        <f t="shared" si="8"/>
        <v>46.205357035001256</v>
      </c>
      <c r="O36" s="96">
        <v>5</v>
      </c>
      <c r="P36" s="37">
        <f t="shared" si="9"/>
        <v>58.108280606588615</v>
      </c>
      <c r="Q36" s="96">
        <v>7</v>
      </c>
      <c r="R36" s="37">
        <f t="shared" si="10"/>
        <v>34.424778027584011</v>
      </c>
      <c r="S36" s="96">
        <v>7</v>
      </c>
      <c r="T36" s="37">
        <f>IF(OR(S36="DSQ",S36="RAF",S36="DNC",S36="DPG"),0,IF(OR(S36="DNS",S36="DNF"),100*(($G36-$G36+1)/$G36)+10*(LOG($G36/$G36)),100*(($G36-S36+1)/$G36)+10*(LOG($G36/S36))))</f>
        <v>34.424778027584011</v>
      </c>
      <c r="U36" s="40">
        <f t="shared" si="11"/>
        <v>253.79332875934315</v>
      </c>
      <c r="W36" s="199">
        <v>4</v>
      </c>
      <c r="X36" s="199" t="s">
        <v>72</v>
      </c>
      <c r="Y36" s="200" t="s">
        <v>118</v>
      </c>
      <c r="Z36" s="201" t="s">
        <v>317</v>
      </c>
      <c r="AA36" s="199" t="s">
        <v>650</v>
      </c>
      <c r="AB36" s="199">
        <v>14</v>
      </c>
      <c r="AC36" s="202">
        <v>18</v>
      </c>
      <c r="AD36" s="199">
        <v>4</v>
      </c>
      <c r="AE36" s="199">
        <v>4</v>
      </c>
      <c r="AF36" s="199">
        <v>4</v>
      </c>
      <c r="AG36" s="199">
        <v>2</v>
      </c>
      <c r="AH36" s="199">
        <v>4</v>
      </c>
      <c r="AI36" s="199"/>
    </row>
    <row r="37" spans="1:37" x14ac:dyDescent="0.2">
      <c r="A37" s="32">
        <v>35</v>
      </c>
      <c r="B37" s="100">
        <v>6</v>
      </c>
      <c r="C37" s="121" t="s">
        <v>117</v>
      </c>
      <c r="D37" s="97" t="s">
        <v>233</v>
      </c>
      <c r="F37" s="96">
        <v>6</v>
      </c>
      <c r="G37" s="110">
        <v>10</v>
      </c>
      <c r="H37" s="198" t="s">
        <v>649</v>
      </c>
      <c r="I37" s="96" t="s">
        <v>30</v>
      </c>
      <c r="J37" s="37">
        <f t="shared" si="6"/>
        <v>10</v>
      </c>
      <c r="K37" s="96">
        <v>8</v>
      </c>
      <c r="L37" s="37">
        <f t="shared" si="7"/>
        <v>30.969100130080562</v>
      </c>
      <c r="M37" s="96">
        <v>4</v>
      </c>
      <c r="N37" s="37">
        <f t="shared" si="8"/>
        <v>73.979400086720375</v>
      </c>
      <c r="O37" s="96">
        <v>4</v>
      </c>
      <c r="P37" s="37">
        <f t="shared" si="9"/>
        <v>73.979400086720375</v>
      </c>
      <c r="Q37" s="96">
        <v>5</v>
      </c>
      <c r="R37" s="37">
        <f t="shared" si="10"/>
        <v>63.010299956639813</v>
      </c>
      <c r="S37" s="96"/>
      <c r="T37" s="37"/>
      <c r="U37" s="40">
        <f t="shared" si="11"/>
        <v>251.93820026016112</v>
      </c>
      <c r="W37" s="199">
        <v>5</v>
      </c>
      <c r="X37" s="199" t="s">
        <v>318</v>
      </c>
      <c r="Y37" s="200" t="s">
        <v>119</v>
      </c>
      <c r="Z37" s="201" t="s">
        <v>683</v>
      </c>
      <c r="AA37" s="199" t="s">
        <v>650</v>
      </c>
      <c r="AB37" s="199">
        <v>21</v>
      </c>
      <c r="AC37" s="202">
        <v>29</v>
      </c>
      <c r="AD37" s="199">
        <v>5</v>
      </c>
      <c r="AE37" s="199">
        <v>6</v>
      </c>
      <c r="AF37" s="199">
        <v>5</v>
      </c>
      <c r="AG37" s="199" t="s">
        <v>30</v>
      </c>
      <c r="AH37" s="199">
        <v>5</v>
      </c>
      <c r="AI37" s="199"/>
    </row>
    <row r="38" spans="1:37" x14ac:dyDescent="0.2">
      <c r="A38" s="32">
        <v>36</v>
      </c>
      <c r="B38" s="100" t="s">
        <v>310</v>
      </c>
      <c r="C38" s="121" t="s">
        <v>131</v>
      </c>
      <c r="D38" s="97" t="s">
        <v>573</v>
      </c>
      <c r="F38" s="96">
        <v>7</v>
      </c>
      <c r="G38" s="110">
        <v>10</v>
      </c>
      <c r="H38" s="198" t="s">
        <v>649</v>
      </c>
      <c r="I38" s="96">
        <v>2</v>
      </c>
      <c r="J38" s="37">
        <f t="shared" si="6"/>
        <v>96.989700043360187</v>
      </c>
      <c r="K38" s="96">
        <v>9</v>
      </c>
      <c r="L38" s="37">
        <f t="shared" si="7"/>
        <v>20.457574905606752</v>
      </c>
      <c r="M38" s="96">
        <v>9</v>
      </c>
      <c r="N38" s="37">
        <f t="shared" si="8"/>
        <v>20.457574905606752</v>
      </c>
      <c r="O38" s="96">
        <v>9</v>
      </c>
      <c r="P38" s="37">
        <f t="shared" si="9"/>
        <v>20.457574905606752</v>
      </c>
      <c r="Q38" s="96">
        <v>4</v>
      </c>
      <c r="R38" s="37">
        <f t="shared" si="10"/>
        <v>73.979400086720375</v>
      </c>
      <c r="S38" s="96"/>
      <c r="T38" s="37"/>
      <c r="U38" s="40">
        <f t="shared" si="11"/>
        <v>232.34182484690081</v>
      </c>
      <c r="W38" s="199">
        <v>6</v>
      </c>
      <c r="X38" s="199">
        <v>1</v>
      </c>
      <c r="Y38" s="200" t="s">
        <v>148</v>
      </c>
      <c r="Z38" s="201" t="s">
        <v>343</v>
      </c>
      <c r="AA38" s="199" t="s">
        <v>650</v>
      </c>
      <c r="AB38" s="199">
        <v>24</v>
      </c>
      <c r="AC38" s="202">
        <v>31</v>
      </c>
      <c r="AD38" s="199">
        <v>6</v>
      </c>
      <c r="AE38" s="199">
        <v>7</v>
      </c>
      <c r="AF38" s="199">
        <v>6</v>
      </c>
      <c r="AG38" s="199">
        <v>6</v>
      </c>
      <c r="AH38" s="199">
        <v>6</v>
      </c>
      <c r="AI38" s="199"/>
    </row>
    <row r="39" spans="1:37" x14ac:dyDescent="0.2">
      <c r="A39" s="32">
        <v>37</v>
      </c>
      <c r="B39" s="100">
        <v>125</v>
      </c>
      <c r="C39" s="121" t="s">
        <v>127</v>
      </c>
      <c r="D39" s="97" t="s">
        <v>282</v>
      </c>
      <c r="F39" s="96">
        <v>7</v>
      </c>
      <c r="G39" s="110">
        <v>10</v>
      </c>
      <c r="H39" s="198" t="s">
        <v>653</v>
      </c>
      <c r="I39" s="96">
        <v>6</v>
      </c>
      <c r="J39" s="37">
        <f t="shared" si="6"/>
        <v>52.218487496163561</v>
      </c>
      <c r="K39" s="96">
        <v>8</v>
      </c>
      <c r="L39" s="37">
        <f t="shared" si="7"/>
        <v>30.969100130080562</v>
      </c>
      <c r="M39" s="96">
        <v>7</v>
      </c>
      <c r="N39" s="37">
        <f t="shared" si="8"/>
        <v>41.549019599857431</v>
      </c>
      <c r="O39" s="96">
        <v>7</v>
      </c>
      <c r="P39" s="37">
        <f t="shared" si="9"/>
        <v>41.549019599857431</v>
      </c>
      <c r="Q39" s="96">
        <v>5</v>
      </c>
      <c r="R39" s="37">
        <f t="shared" si="10"/>
        <v>63.010299956639813</v>
      </c>
      <c r="S39" s="96"/>
      <c r="T39" s="37"/>
      <c r="U39" s="40">
        <f t="shared" si="11"/>
        <v>229.2959267825988</v>
      </c>
      <c r="W39" s="199">
        <v>7</v>
      </c>
      <c r="X39" s="199" t="s">
        <v>356</v>
      </c>
      <c r="Y39" s="200" t="s">
        <v>106</v>
      </c>
      <c r="Z39" s="201" t="s">
        <v>247</v>
      </c>
      <c r="AA39" s="199" t="s">
        <v>650</v>
      </c>
      <c r="AB39" s="199">
        <v>25</v>
      </c>
      <c r="AC39" s="202">
        <v>33</v>
      </c>
      <c r="AD39" s="199" t="s">
        <v>30</v>
      </c>
      <c r="AE39" s="199">
        <v>5</v>
      </c>
      <c r="AF39" s="199">
        <v>7</v>
      </c>
      <c r="AG39" s="199">
        <v>5</v>
      </c>
      <c r="AH39" s="199" t="s">
        <v>30</v>
      </c>
      <c r="AI39" s="199"/>
    </row>
    <row r="40" spans="1:37" ht="25.5" x14ac:dyDescent="0.2">
      <c r="A40" s="32">
        <v>38</v>
      </c>
      <c r="B40" s="100" t="s">
        <v>151</v>
      </c>
      <c r="C40" s="98" t="s">
        <v>239</v>
      </c>
      <c r="D40" s="97" t="s">
        <v>584</v>
      </c>
      <c r="F40" s="96">
        <v>6</v>
      </c>
      <c r="G40" s="110">
        <v>10</v>
      </c>
      <c r="H40" s="198" t="s">
        <v>653</v>
      </c>
      <c r="I40" s="96">
        <v>5</v>
      </c>
      <c r="J40" s="37">
        <f t="shared" si="6"/>
        <v>63.010299956639813</v>
      </c>
      <c r="K40" s="96">
        <v>5</v>
      </c>
      <c r="L40" s="37">
        <f t="shared" si="7"/>
        <v>63.010299956639813</v>
      </c>
      <c r="M40" s="96">
        <v>9</v>
      </c>
      <c r="N40" s="37">
        <f t="shared" si="8"/>
        <v>20.457574905606752</v>
      </c>
      <c r="O40" s="96" t="s">
        <v>32</v>
      </c>
      <c r="P40" s="37">
        <f t="shared" si="9"/>
        <v>0</v>
      </c>
      <c r="Q40" s="96">
        <v>4</v>
      </c>
      <c r="R40" s="37">
        <f t="shared" si="10"/>
        <v>73.979400086720375</v>
      </c>
      <c r="S40" s="96"/>
      <c r="T40" s="37"/>
      <c r="U40" s="40">
        <f t="shared" si="11"/>
        <v>220.45757490560675</v>
      </c>
      <c r="W40" s="165">
        <v>1</v>
      </c>
      <c r="X40" s="165" t="s">
        <v>651</v>
      </c>
      <c r="Y40" s="162" t="s">
        <v>120</v>
      </c>
      <c r="Z40" s="163" t="s">
        <v>652</v>
      </c>
      <c r="AA40" s="165" t="s">
        <v>653</v>
      </c>
      <c r="AB40" s="165">
        <v>4</v>
      </c>
      <c r="AC40" s="164">
        <v>6</v>
      </c>
      <c r="AD40" s="165">
        <v>1</v>
      </c>
      <c r="AE40" s="165">
        <v>1</v>
      </c>
      <c r="AF40" s="165">
        <v>1</v>
      </c>
      <c r="AG40" s="165">
        <v>2</v>
      </c>
      <c r="AH40" s="165">
        <v>1</v>
      </c>
      <c r="AI40" s="165"/>
    </row>
    <row r="41" spans="1:37" x14ac:dyDescent="0.2">
      <c r="A41" s="32">
        <v>39</v>
      </c>
      <c r="B41" s="100" t="s">
        <v>640</v>
      </c>
      <c r="C41" s="98" t="s">
        <v>659</v>
      </c>
      <c r="D41" s="97" t="s">
        <v>660</v>
      </c>
      <c r="F41" s="96">
        <v>6</v>
      </c>
      <c r="G41" s="110">
        <v>8</v>
      </c>
      <c r="H41" s="198" t="s">
        <v>639</v>
      </c>
      <c r="I41" s="96">
        <v>6</v>
      </c>
      <c r="J41" s="37">
        <f t="shared" si="6"/>
        <v>38.749387366082999</v>
      </c>
      <c r="K41" s="96">
        <v>6</v>
      </c>
      <c r="L41" s="37">
        <f t="shared" si="7"/>
        <v>38.749387366082999</v>
      </c>
      <c r="M41" s="96">
        <v>6</v>
      </c>
      <c r="N41" s="37">
        <f t="shared" si="8"/>
        <v>38.749387366082999</v>
      </c>
      <c r="O41" s="96">
        <v>5</v>
      </c>
      <c r="P41" s="37">
        <f t="shared" si="9"/>
        <v>52.04119982655925</v>
      </c>
      <c r="Q41" s="96">
        <v>5</v>
      </c>
      <c r="R41" s="37">
        <f t="shared" si="10"/>
        <v>52.04119982655925</v>
      </c>
      <c r="S41" s="96"/>
      <c r="T41" s="37"/>
      <c r="U41" s="40">
        <f t="shared" si="11"/>
        <v>220.3305617513675</v>
      </c>
      <c r="W41" s="165">
        <v>2</v>
      </c>
      <c r="X41" s="165" t="s">
        <v>586</v>
      </c>
      <c r="Y41" s="162" t="s">
        <v>126</v>
      </c>
      <c r="Z41" s="163" t="s">
        <v>684</v>
      </c>
      <c r="AA41" s="165" t="s">
        <v>653</v>
      </c>
      <c r="AB41" s="165">
        <v>9</v>
      </c>
      <c r="AC41" s="164">
        <v>15</v>
      </c>
      <c r="AD41" s="165">
        <v>4</v>
      </c>
      <c r="AE41" s="165">
        <v>2</v>
      </c>
      <c r="AF41" s="165">
        <v>2</v>
      </c>
      <c r="AG41" s="165">
        <v>1</v>
      </c>
      <c r="AH41" s="165">
        <v>6</v>
      </c>
      <c r="AI41" s="165"/>
    </row>
    <row r="42" spans="1:37" x14ac:dyDescent="0.2">
      <c r="A42" s="32">
        <v>40</v>
      </c>
      <c r="B42" s="100" t="s">
        <v>311</v>
      </c>
      <c r="C42" s="98" t="s">
        <v>163</v>
      </c>
      <c r="D42" s="97" t="s">
        <v>224</v>
      </c>
      <c r="F42" s="96">
        <v>8</v>
      </c>
      <c r="G42" s="110">
        <v>10</v>
      </c>
      <c r="H42" s="198" t="s">
        <v>649</v>
      </c>
      <c r="I42" s="96">
        <v>7</v>
      </c>
      <c r="J42" s="37">
        <f t="shared" si="6"/>
        <v>41.549019599857431</v>
      </c>
      <c r="K42" s="96">
        <v>4</v>
      </c>
      <c r="L42" s="37">
        <f t="shared" si="7"/>
        <v>73.979400086720375</v>
      </c>
      <c r="M42" s="96">
        <v>7</v>
      </c>
      <c r="N42" s="37">
        <f t="shared" si="8"/>
        <v>41.549019599857431</v>
      </c>
      <c r="O42" s="96">
        <v>8</v>
      </c>
      <c r="P42" s="37">
        <f t="shared" si="9"/>
        <v>30.969100130080562</v>
      </c>
      <c r="Q42" s="96">
        <v>8</v>
      </c>
      <c r="R42" s="37">
        <f t="shared" si="10"/>
        <v>30.969100130080562</v>
      </c>
      <c r="S42" s="96"/>
      <c r="T42" s="37"/>
      <c r="U42" s="40">
        <f t="shared" si="11"/>
        <v>219.01563954659636</v>
      </c>
      <c r="W42" s="165">
        <v>3</v>
      </c>
      <c r="X42" s="165">
        <v>115</v>
      </c>
      <c r="Y42" s="162" t="s">
        <v>235</v>
      </c>
      <c r="Z42" s="163" t="s">
        <v>325</v>
      </c>
      <c r="AA42" s="165" t="s">
        <v>653</v>
      </c>
      <c r="AB42" s="165">
        <v>12</v>
      </c>
      <c r="AC42" s="164">
        <v>19</v>
      </c>
      <c r="AD42" s="165">
        <v>2</v>
      </c>
      <c r="AE42" s="165">
        <v>7</v>
      </c>
      <c r="AF42" s="165">
        <v>4</v>
      </c>
      <c r="AG42" s="165">
        <v>4</v>
      </c>
      <c r="AH42" s="165">
        <v>2</v>
      </c>
      <c r="AI42" s="165"/>
    </row>
    <row r="43" spans="1:37" x14ac:dyDescent="0.2">
      <c r="A43" s="32">
        <v>41</v>
      </c>
      <c r="B43" s="100" t="s">
        <v>563</v>
      </c>
      <c r="C43" s="98" t="s">
        <v>564</v>
      </c>
      <c r="D43" s="97" t="s">
        <v>312</v>
      </c>
      <c r="F43" s="96">
        <v>9</v>
      </c>
      <c r="G43" s="110">
        <v>10</v>
      </c>
      <c r="H43" s="198" t="s">
        <v>649</v>
      </c>
      <c r="I43" s="96">
        <v>6</v>
      </c>
      <c r="J43" s="37">
        <f t="shared" si="6"/>
        <v>52.218487496163561</v>
      </c>
      <c r="K43" s="96">
        <v>6</v>
      </c>
      <c r="L43" s="37">
        <f t="shared" si="7"/>
        <v>52.218487496163561</v>
      </c>
      <c r="M43" s="96">
        <v>8</v>
      </c>
      <c r="N43" s="37">
        <f t="shared" si="8"/>
        <v>30.969100130080562</v>
      </c>
      <c r="O43" s="96">
        <v>6</v>
      </c>
      <c r="P43" s="37">
        <f t="shared" si="9"/>
        <v>52.218487496163561</v>
      </c>
      <c r="Q43" s="96" t="s">
        <v>30</v>
      </c>
      <c r="R43" s="37">
        <f t="shared" si="10"/>
        <v>10</v>
      </c>
      <c r="S43" s="96"/>
      <c r="T43" s="37"/>
      <c r="U43" s="40">
        <f t="shared" si="11"/>
        <v>197.62456261857125</v>
      </c>
      <c r="W43" s="165">
        <v>4</v>
      </c>
      <c r="X43" s="165">
        <v>21</v>
      </c>
      <c r="Y43" s="162" t="s">
        <v>200</v>
      </c>
      <c r="Z43" s="163" t="s">
        <v>583</v>
      </c>
      <c r="AA43" s="165" t="s">
        <v>653</v>
      </c>
      <c r="AB43" s="165">
        <v>12</v>
      </c>
      <c r="AC43" s="164">
        <v>15</v>
      </c>
      <c r="AD43" s="165">
        <v>3</v>
      </c>
      <c r="AE43" s="165">
        <v>3</v>
      </c>
      <c r="AF43" s="165">
        <v>3</v>
      </c>
      <c r="AG43" s="165">
        <v>3</v>
      </c>
      <c r="AH43" s="165">
        <v>3</v>
      </c>
      <c r="AI43" s="165"/>
    </row>
    <row r="44" spans="1:37" x14ac:dyDescent="0.2">
      <c r="A44" s="32">
        <v>42</v>
      </c>
      <c r="B44" s="100" t="s">
        <v>656</v>
      </c>
      <c r="C44" s="98" t="s">
        <v>136</v>
      </c>
      <c r="D44" s="97" t="s">
        <v>688</v>
      </c>
      <c r="F44" s="96">
        <v>6</v>
      </c>
      <c r="G44" s="110">
        <v>8</v>
      </c>
      <c r="H44" s="198" t="s">
        <v>655</v>
      </c>
      <c r="I44" s="96">
        <v>3</v>
      </c>
      <c r="J44" s="37">
        <f t="shared" si="6"/>
        <v>79.259687322722812</v>
      </c>
      <c r="K44" s="96">
        <v>6</v>
      </c>
      <c r="L44" s="37">
        <f t="shared" si="7"/>
        <v>38.749387366082999</v>
      </c>
      <c r="M44" s="96">
        <v>6</v>
      </c>
      <c r="N44" s="37">
        <f t="shared" si="8"/>
        <v>38.749387366082999</v>
      </c>
      <c r="O44" s="96">
        <v>7</v>
      </c>
      <c r="P44" s="37">
        <f t="shared" si="9"/>
        <v>25.579919469776868</v>
      </c>
      <c r="Q44" s="96" t="s">
        <v>30</v>
      </c>
      <c r="R44" s="37">
        <f t="shared" si="10"/>
        <v>12.5</v>
      </c>
      <c r="S44" s="96"/>
      <c r="T44" s="37"/>
      <c r="U44" s="40">
        <f t="shared" si="11"/>
        <v>194.83838152466569</v>
      </c>
      <c r="W44" s="165">
        <v>5</v>
      </c>
      <c r="X44" s="165">
        <v>29</v>
      </c>
      <c r="Y44" s="162" t="s">
        <v>637</v>
      </c>
      <c r="Z44" s="163" t="s">
        <v>596</v>
      </c>
      <c r="AA44" s="165" t="s">
        <v>653</v>
      </c>
      <c r="AB44" s="165">
        <v>22</v>
      </c>
      <c r="AC44" s="164">
        <v>30</v>
      </c>
      <c r="AD44" s="165">
        <v>7</v>
      </c>
      <c r="AE44" s="165">
        <v>4</v>
      </c>
      <c r="AF44" s="165">
        <v>5</v>
      </c>
      <c r="AG44" s="165">
        <v>6</v>
      </c>
      <c r="AH44" s="165">
        <v>8</v>
      </c>
      <c r="AI44" s="165"/>
      <c r="AJ44" s="223"/>
      <c r="AK44" s="223"/>
    </row>
    <row r="45" spans="1:37" x14ac:dyDescent="0.2">
      <c r="A45" s="32">
        <v>43</v>
      </c>
      <c r="B45" s="100" t="s">
        <v>318</v>
      </c>
      <c r="C45" s="98" t="s">
        <v>119</v>
      </c>
      <c r="D45" s="97" t="s">
        <v>683</v>
      </c>
      <c r="F45" s="96">
        <v>5</v>
      </c>
      <c r="G45" s="110">
        <v>7</v>
      </c>
      <c r="H45" s="198" t="s">
        <v>650</v>
      </c>
      <c r="I45" s="96">
        <v>5</v>
      </c>
      <c r="J45" s="37">
        <f t="shared" si="6"/>
        <v>44.318423213925236</v>
      </c>
      <c r="K45" s="96">
        <v>6</v>
      </c>
      <c r="L45" s="37">
        <f t="shared" si="7"/>
        <v>29.2408964677347</v>
      </c>
      <c r="M45" s="96">
        <v>5</v>
      </c>
      <c r="N45" s="37">
        <f t="shared" si="8"/>
        <v>44.318423213925236</v>
      </c>
      <c r="O45" s="96" t="s">
        <v>30</v>
      </c>
      <c r="P45" s="37">
        <f t="shared" si="9"/>
        <v>14.285714285714285</v>
      </c>
      <c r="Q45" s="96">
        <v>5</v>
      </c>
      <c r="R45" s="37">
        <f t="shared" si="10"/>
        <v>44.318423213925236</v>
      </c>
      <c r="S45" s="96"/>
      <c r="T45" s="37"/>
      <c r="U45" s="40">
        <f t="shared" si="11"/>
        <v>176.48188039522466</v>
      </c>
      <c r="W45" s="165">
        <v>6</v>
      </c>
      <c r="X45" s="165" t="s">
        <v>151</v>
      </c>
      <c r="Y45" s="162" t="s">
        <v>239</v>
      </c>
      <c r="Z45" s="163" t="s">
        <v>584</v>
      </c>
      <c r="AA45" s="165" t="s">
        <v>653</v>
      </c>
      <c r="AB45" s="165">
        <v>23</v>
      </c>
      <c r="AC45" s="164">
        <v>34</v>
      </c>
      <c r="AD45" s="165">
        <v>5</v>
      </c>
      <c r="AE45" s="165">
        <v>5</v>
      </c>
      <c r="AF45" s="165">
        <v>9</v>
      </c>
      <c r="AG45" s="165" t="s">
        <v>32</v>
      </c>
      <c r="AH45" s="165">
        <v>4</v>
      </c>
      <c r="AI45" s="165"/>
      <c r="AJ45" s="223"/>
      <c r="AK45" s="223"/>
    </row>
    <row r="46" spans="1:37" x14ac:dyDescent="0.2">
      <c r="A46" s="32">
        <v>44</v>
      </c>
      <c r="B46" s="100"/>
      <c r="C46" s="98" t="s">
        <v>335</v>
      </c>
      <c r="D46" s="97" t="s">
        <v>661</v>
      </c>
      <c r="F46" s="96">
        <v>7</v>
      </c>
      <c r="G46" s="110">
        <v>8</v>
      </c>
      <c r="H46" s="198" t="s">
        <v>639</v>
      </c>
      <c r="I46" s="96" t="s">
        <v>30</v>
      </c>
      <c r="J46" s="37">
        <f t="shared" si="6"/>
        <v>12.5</v>
      </c>
      <c r="K46" s="96">
        <v>7</v>
      </c>
      <c r="L46" s="37">
        <f t="shared" si="7"/>
        <v>25.579919469776868</v>
      </c>
      <c r="M46" s="96">
        <v>7</v>
      </c>
      <c r="N46" s="37">
        <f t="shared" si="8"/>
        <v>25.579919469776868</v>
      </c>
      <c r="O46" s="96">
        <v>6</v>
      </c>
      <c r="P46" s="37">
        <f t="shared" si="9"/>
        <v>38.749387366082999</v>
      </c>
      <c r="Q46" s="96">
        <v>4</v>
      </c>
      <c r="R46" s="37">
        <f t="shared" si="10"/>
        <v>65.510299956639813</v>
      </c>
      <c r="S46" s="96"/>
      <c r="T46" s="37"/>
      <c r="U46" s="40">
        <f t="shared" si="11"/>
        <v>167.91952626227655</v>
      </c>
      <c r="W46" s="165">
        <v>7</v>
      </c>
      <c r="X46" s="165">
        <v>125</v>
      </c>
      <c r="Y46" s="162" t="s">
        <v>127</v>
      </c>
      <c r="Z46" s="163" t="s">
        <v>282</v>
      </c>
      <c r="AA46" s="165" t="s">
        <v>653</v>
      </c>
      <c r="AB46" s="165">
        <v>25</v>
      </c>
      <c r="AC46" s="164">
        <v>33</v>
      </c>
      <c r="AD46" s="165">
        <v>6</v>
      </c>
      <c r="AE46" s="165">
        <v>8</v>
      </c>
      <c r="AF46" s="165">
        <v>7</v>
      </c>
      <c r="AG46" s="165">
        <v>7</v>
      </c>
      <c r="AH46" s="165">
        <v>5</v>
      </c>
      <c r="AI46" s="165"/>
      <c r="AJ46" s="223"/>
      <c r="AK46" s="223"/>
    </row>
    <row r="47" spans="1:37" x14ac:dyDescent="0.2">
      <c r="A47" s="32">
        <v>45</v>
      </c>
      <c r="B47" s="100">
        <v>376</v>
      </c>
      <c r="C47" s="98" t="s">
        <v>589</v>
      </c>
      <c r="D47" s="97" t="s">
        <v>590</v>
      </c>
      <c r="F47" s="96">
        <v>8</v>
      </c>
      <c r="G47" s="110">
        <v>10</v>
      </c>
      <c r="H47" s="198" t="s">
        <v>653</v>
      </c>
      <c r="I47" s="96">
        <v>9</v>
      </c>
      <c r="J47" s="37">
        <f t="shared" si="6"/>
        <v>20.457574905606752</v>
      </c>
      <c r="K47" s="96">
        <v>6</v>
      </c>
      <c r="L47" s="37">
        <f t="shared" si="7"/>
        <v>52.218487496163561</v>
      </c>
      <c r="M47" s="96">
        <v>10</v>
      </c>
      <c r="N47" s="37">
        <f t="shared" si="8"/>
        <v>10</v>
      </c>
      <c r="O47" s="96">
        <v>5</v>
      </c>
      <c r="P47" s="37">
        <f t="shared" si="9"/>
        <v>63.010299956639813</v>
      </c>
      <c r="Q47" s="96">
        <v>10</v>
      </c>
      <c r="R47" s="37">
        <f t="shared" si="10"/>
        <v>10</v>
      </c>
      <c r="S47" s="96"/>
      <c r="T47" s="37"/>
      <c r="U47" s="40">
        <f t="shared" si="11"/>
        <v>155.68636235841012</v>
      </c>
      <c r="W47" s="165">
        <v>8</v>
      </c>
      <c r="X47" s="165">
        <v>376</v>
      </c>
      <c r="Y47" s="162" t="s">
        <v>589</v>
      </c>
      <c r="Z47" s="163" t="s">
        <v>590</v>
      </c>
      <c r="AA47" s="165" t="s">
        <v>653</v>
      </c>
      <c r="AB47" s="165">
        <v>30</v>
      </c>
      <c r="AC47" s="164">
        <v>40</v>
      </c>
      <c r="AD47" s="165">
        <v>9</v>
      </c>
      <c r="AE47" s="165">
        <v>6</v>
      </c>
      <c r="AF47" s="165">
        <v>10</v>
      </c>
      <c r="AG47" s="165">
        <v>5</v>
      </c>
      <c r="AH47" s="165">
        <v>10</v>
      </c>
      <c r="AI47" s="165"/>
      <c r="AJ47" s="223"/>
      <c r="AK47" s="223"/>
    </row>
    <row r="48" spans="1:37" x14ac:dyDescent="0.2">
      <c r="A48" s="32">
        <v>46</v>
      </c>
      <c r="B48" s="100">
        <v>62</v>
      </c>
      <c r="C48" s="98" t="s">
        <v>128</v>
      </c>
      <c r="D48" s="97" t="s">
        <v>591</v>
      </c>
      <c r="F48" s="96">
        <v>9</v>
      </c>
      <c r="G48" s="110">
        <v>10</v>
      </c>
      <c r="H48" s="198" t="s">
        <v>653</v>
      </c>
      <c r="I48" s="96" t="s">
        <v>157</v>
      </c>
      <c r="J48" s="37">
        <f t="shared" si="6"/>
        <v>10</v>
      </c>
      <c r="K48" s="96">
        <v>9</v>
      </c>
      <c r="L48" s="37">
        <f t="shared" si="7"/>
        <v>20.457574905606752</v>
      </c>
      <c r="M48" s="96">
        <v>6</v>
      </c>
      <c r="N48" s="37">
        <f t="shared" si="8"/>
        <v>52.218487496163561</v>
      </c>
      <c r="O48" s="96">
        <v>8</v>
      </c>
      <c r="P48" s="37">
        <f t="shared" si="9"/>
        <v>30.969100130080562</v>
      </c>
      <c r="Q48" s="96">
        <v>7</v>
      </c>
      <c r="R48" s="37">
        <f t="shared" si="10"/>
        <v>41.549019599857431</v>
      </c>
      <c r="S48" s="96"/>
      <c r="T48" s="37"/>
      <c r="U48" s="40">
        <f t="shared" si="11"/>
        <v>155.19418213170832</v>
      </c>
      <c r="W48" s="165">
        <v>9</v>
      </c>
      <c r="X48" s="165">
        <v>62</v>
      </c>
      <c r="Y48" s="162" t="s">
        <v>128</v>
      </c>
      <c r="Z48" s="163" t="s">
        <v>591</v>
      </c>
      <c r="AA48" s="165" t="s">
        <v>653</v>
      </c>
      <c r="AB48" s="165">
        <v>30</v>
      </c>
      <c r="AC48" s="164">
        <v>41</v>
      </c>
      <c r="AD48" s="165" t="s">
        <v>157</v>
      </c>
      <c r="AE48" s="165">
        <v>9</v>
      </c>
      <c r="AF48" s="165">
        <v>6</v>
      </c>
      <c r="AG48" s="165">
        <v>8</v>
      </c>
      <c r="AH48" s="165">
        <v>7</v>
      </c>
      <c r="AI48" s="165"/>
      <c r="AJ48" s="223"/>
      <c r="AK48" s="223"/>
    </row>
    <row r="49" spans="1:37" x14ac:dyDescent="0.2">
      <c r="A49" s="32">
        <v>47</v>
      </c>
      <c r="B49" s="100" t="s">
        <v>646</v>
      </c>
      <c r="C49" s="98" t="s">
        <v>671</v>
      </c>
      <c r="D49" s="97" t="s">
        <v>672</v>
      </c>
      <c r="F49" s="96">
        <v>8</v>
      </c>
      <c r="G49" s="110">
        <v>9</v>
      </c>
      <c r="H49" s="198" t="s">
        <v>643</v>
      </c>
      <c r="I49" s="96" t="s">
        <v>30</v>
      </c>
      <c r="J49" s="37">
        <f t="shared" si="6"/>
        <v>11.111111111111111</v>
      </c>
      <c r="K49" s="96">
        <v>8</v>
      </c>
      <c r="L49" s="37">
        <f t="shared" si="7"/>
        <v>22.733747446696036</v>
      </c>
      <c r="M49" s="96">
        <v>8</v>
      </c>
      <c r="N49" s="37">
        <f t="shared" si="8"/>
        <v>22.733747446696036</v>
      </c>
      <c r="O49" s="96">
        <v>4</v>
      </c>
      <c r="P49" s="37">
        <f t="shared" si="9"/>
        <v>70.188491847780284</v>
      </c>
      <c r="Q49" s="96" t="s">
        <v>30</v>
      </c>
      <c r="R49" s="37">
        <f t="shared" si="10"/>
        <v>11.111111111111111</v>
      </c>
      <c r="S49" s="96" t="s">
        <v>30</v>
      </c>
      <c r="T49" s="37">
        <f>IF(OR(S49="DSQ",S49="RAF",S49="DNC",S49="DPG"),0,IF(OR(S49="DNS",S49="DNF"),100*(($G49-$G49+1)/$G49)+10*(LOG($G49/$G49)),100*(($G49-S49+1)/$G49)+10*(LOG($G49/S49))))</f>
        <v>11.111111111111111</v>
      </c>
      <c r="U49" s="40">
        <f t="shared" si="11"/>
        <v>148.98932007450568</v>
      </c>
      <c r="W49" s="165">
        <v>10</v>
      </c>
      <c r="X49" s="165" t="s">
        <v>597</v>
      </c>
      <c r="Y49" s="162" t="s">
        <v>598</v>
      </c>
      <c r="Z49" s="163" t="s">
        <v>599</v>
      </c>
      <c r="AA49" s="165" t="s">
        <v>653</v>
      </c>
      <c r="AB49" s="165">
        <v>34</v>
      </c>
      <c r="AC49" s="164">
        <v>44</v>
      </c>
      <c r="AD49" s="165">
        <v>8</v>
      </c>
      <c r="AE49" s="165">
        <v>10</v>
      </c>
      <c r="AF49" s="165">
        <v>8</v>
      </c>
      <c r="AG49" s="165">
        <v>9</v>
      </c>
      <c r="AH49" s="165">
        <v>9</v>
      </c>
      <c r="AI49" s="165"/>
      <c r="AJ49" s="223"/>
      <c r="AK49" s="223"/>
    </row>
    <row r="50" spans="1:37" x14ac:dyDescent="0.2">
      <c r="A50" s="32">
        <v>48</v>
      </c>
      <c r="B50" s="100" t="s">
        <v>356</v>
      </c>
      <c r="C50" s="121" t="s">
        <v>106</v>
      </c>
      <c r="D50" s="97" t="s">
        <v>247</v>
      </c>
      <c r="F50" s="96">
        <v>7</v>
      </c>
      <c r="G50" s="110">
        <v>7</v>
      </c>
      <c r="H50" s="198" t="s">
        <v>650</v>
      </c>
      <c r="I50" s="96" t="s">
        <v>30</v>
      </c>
      <c r="J50" s="37">
        <f t="shared" si="6"/>
        <v>14.285714285714285</v>
      </c>
      <c r="K50" s="96">
        <v>5</v>
      </c>
      <c r="L50" s="37">
        <f t="shared" si="7"/>
        <v>44.318423213925236</v>
      </c>
      <c r="M50" s="96">
        <v>7</v>
      </c>
      <c r="N50" s="37">
        <f t="shared" si="8"/>
        <v>14.285714285714285</v>
      </c>
      <c r="O50" s="96">
        <v>5</v>
      </c>
      <c r="P50" s="37">
        <f t="shared" si="9"/>
        <v>44.318423213925236</v>
      </c>
      <c r="Q50" s="96" t="s">
        <v>30</v>
      </c>
      <c r="R50" s="37">
        <f t="shared" si="10"/>
        <v>14.285714285714285</v>
      </c>
      <c r="S50" s="96"/>
      <c r="T50" s="37"/>
      <c r="U50" s="40">
        <f t="shared" si="11"/>
        <v>131.49398928499332</v>
      </c>
      <c r="W50" s="199">
        <v>1</v>
      </c>
      <c r="X50" s="199" t="s">
        <v>654</v>
      </c>
      <c r="Y50" s="200" t="s">
        <v>685</v>
      </c>
      <c r="Z50" s="201" t="s">
        <v>686</v>
      </c>
      <c r="AA50" s="199" t="s">
        <v>655</v>
      </c>
      <c r="AB50" s="199">
        <v>4</v>
      </c>
      <c r="AC50" s="202">
        <v>6</v>
      </c>
      <c r="AD50" s="199">
        <v>1</v>
      </c>
      <c r="AE50" s="199">
        <v>1</v>
      </c>
      <c r="AF50" s="199">
        <v>1</v>
      </c>
      <c r="AG50" s="199">
        <v>1</v>
      </c>
      <c r="AH50" s="199">
        <v>2</v>
      </c>
      <c r="AI50" s="199"/>
    </row>
    <row r="51" spans="1:37" x14ac:dyDescent="0.2">
      <c r="A51" s="32">
        <v>49</v>
      </c>
      <c r="B51" s="100">
        <v>1</v>
      </c>
      <c r="C51" s="98" t="s">
        <v>148</v>
      </c>
      <c r="D51" s="97" t="s">
        <v>343</v>
      </c>
      <c r="F51" s="96">
        <v>6</v>
      </c>
      <c r="G51" s="110">
        <v>7</v>
      </c>
      <c r="H51" s="198" t="s">
        <v>650</v>
      </c>
      <c r="I51" s="96">
        <v>6</v>
      </c>
      <c r="J51" s="37">
        <f t="shared" si="6"/>
        <v>29.2408964677347</v>
      </c>
      <c r="K51" s="96">
        <v>7</v>
      </c>
      <c r="L51" s="37">
        <f t="shared" si="7"/>
        <v>14.285714285714285</v>
      </c>
      <c r="M51" s="96">
        <v>6</v>
      </c>
      <c r="N51" s="37">
        <f t="shared" si="8"/>
        <v>29.2408964677347</v>
      </c>
      <c r="O51" s="96">
        <v>6</v>
      </c>
      <c r="P51" s="37">
        <f t="shared" si="9"/>
        <v>29.2408964677347</v>
      </c>
      <c r="Q51" s="96">
        <v>6</v>
      </c>
      <c r="R51" s="37">
        <f t="shared" si="10"/>
        <v>29.2408964677347</v>
      </c>
      <c r="S51" s="96"/>
      <c r="T51" s="37"/>
      <c r="U51" s="40">
        <f t="shared" si="11"/>
        <v>131.24930015665308</v>
      </c>
      <c r="W51" s="199">
        <v>2</v>
      </c>
      <c r="X51" s="199">
        <v>858</v>
      </c>
      <c r="Y51" s="200" t="s">
        <v>195</v>
      </c>
      <c r="Z51" s="201" t="s">
        <v>511</v>
      </c>
      <c r="AA51" s="199" t="s">
        <v>655</v>
      </c>
      <c r="AB51" s="199">
        <v>8</v>
      </c>
      <c r="AC51" s="202">
        <v>13</v>
      </c>
      <c r="AD51" s="199">
        <v>5</v>
      </c>
      <c r="AE51" s="199">
        <v>3</v>
      </c>
      <c r="AF51" s="199">
        <v>2</v>
      </c>
      <c r="AG51" s="199">
        <v>2</v>
      </c>
      <c r="AH51" s="199">
        <v>1</v>
      </c>
      <c r="AI51" s="199"/>
    </row>
    <row r="52" spans="1:37" x14ac:dyDescent="0.2">
      <c r="A52" s="32">
        <v>50</v>
      </c>
      <c r="B52" s="100" t="s">
        <v>647</v>
      </c>
      <c r="C52" s="98" t="s">
        <v>212</v>
      </c>
      <c r="D52" s="97" t="s">
        <v>305</v>
      </c>
      <c r="F52" s="96">
        <v>9</v>
      </c>
      <c r="G52" s="110">
        <v>9</v>
      </c>
      <c r="H52" s="198" t="s">
        <v>643</v>
      </c>
      <c r="I52" s="96">
        <v>8</v>
      </c>
      <c r="J52" s="37">
        <f t="shared" si="6"/>
        <v>22.733747446696036</v>
      </c>
      <c r="K52" s="96">
        <v>9</v>
      </c>
      <c r="L52" s="37">
        <f t="shared" si="7"/>
        <v>11.111111111111111</v>
      </c>
      <c r="M52" s="96">
        <v>9</v>
      </c>
      <c r="N52" s="37">
        <f t="shared" si="8"/>
        <v>11.111111111111111</v>
      </c>
      <c r="O52" s="96">
        <v>7</v>
      </c>
      <c r="P52" s="37">
        <f t="shared" si="9"/>
        <v>34.424778027584011</v>
      </c>
      <c r="Q52" s="96">
        <v>8</v>
      </c>
      <c r="R52" s="37">
        <f t="shared" si="10"/>
        <v>22.733747446696036</v>
      </c>
      <c r="S52" s="96">
        <v>8</v>
      </c>
      <c r="T52" s="37">
        <f>IF(OR(S52="DSQ",S52="RAF",S52="DNC",S52="DPG"),0,IF(OR(S52="DNS",S52="DNF"),100*(($G52-$G52+1)/$G52)+10*(LOG($G52/$G52)),100*(($G52-S52+1)/$G52)+10*(LOG($G52/S52))))</f>
        <v>22.733747446696036</v>
      </c>
      <c r="U52" s="40">
        <f t="shared" si="11"/>
        <v>124.84824258989434</v>
      </c>
      <c r="W52" s="199">
        <v>3</v>
      </c>
      <c r="X52" s="199" t="s">
        <v>186</v>
      </c>
      <c r="Y52" s="200" t="s">
        <v>191</v>
      </c>
      <c r="Z52" s="201" t="s">
        <v>687</v>
      </c>
      <c r="AA52" s="199" t="s">
        <v>655</v>
      </c>
      <c r="AB52" s="199">
        <v>13</v>
      </c>
      <c r="AC52" s="202">
        <v>18</v>
      </c>
      <c r="AD52" s="199">
        <v>4</v>
      </c>
      <c r="AE52" s="199">
        <v>2</v>
      </c>
      <c r="AF52" s="199">
        <v>3</v>
      </c>
      <c r="AG52" s="199">
        <v>5</v>
      </c>
      <c r="AH52" s="199">
        <v>4</v>
      </c>
      <c r="AI52" s="199"/>
    </row>
    <row r="53" spans="1:37" x14ac:dyDescent="0.2">
      <c r="A53" s="32">
        <v>51</v>
      </c>
      <c r="B53" s="100" t="s">
        <v>287</v>
      </c>
      <c r="C53" s="98" t="s">
        <v>162</v>
      </c>
      <c r="D53" s="97" t="s">
        <v>331</v>
      </c>
      <c r="F53" s="96">
        <v>7</v>
      </c>
      <c r="G53" s="110">
        <v>8</v>
      </c>
      <c r="H53" s="198" t="s">
        <v>655</v>
      </c>
      <c r="I53" s="96" t="s">
        <v>30</v>
      </c>
      <c r="J53" s="37">
        <f t="shared" si="6"/>
        <v>12.5</v>
      </c>
      <c r="K53" s="96">
        <v>7</v>
      </c>
      <c r="L53" s="37">
        <f t="shared" si="7"/>
        <v>25.579919469776868</v>
      </c>
      <c r="M53" s="96">
        <v>7</v>
      </c>
      <c r="N53" s="37">
        <f t="shared" si="8"/>
        <v>25.579919469776868</v>
      </c>
      <c r="O53" s="96">
        <v>6</v>
      </c>
      <c r="P53" s="37">
        <f t="shared" si="9"/>
        <v>38.749387366082999</v>
      </c>
      <c r="Q53" s="96" t="s">
        <v>30</v>
      </c>
      <c r="R53" s="37">
        <f t="shared" si="10"/>
        <v>12.5</v>
      </c>
      <c r="S53" s="96"/>
      <c r="T53" s="37"/>
      <c r="U53" s="40">
        <f t="shared" si="11"/>
        <v>114.90922630563674</v>
      </c>
      <c r="W53" s="199">
        <v>4</v>
      </c>
      <c r="X53" s="199" t="s">
        <v>284</v>
      </c>
      <c r="Y53" s="200" t="s">
        <v>285</v>
      </c>
      <c r="Z53" s="201" t="s">
        <v>585</v>
      </c>
      <c r="AA53" s="199" t="s">
        <v>655</v>
      </c>
      <c r="AB53" s="199">
        <v>13</v>
      </c>
      <c r="AC53" s="202">
        <v>22</v>
      </c>
      <c r="AD53" s="199">
        <v>2</v>
      </c>
      <c r="AE53" s="199">
        <v>4</v>
      </c>
      <c r="AF53" s="199">
        <v>4</v>
      </c>
      <c r="AG53" s="199">
        <v>3</v>
      </c>
      <c r="AH53" s="199" t="s">
        <v>32</v>
      </c>
      <c r="AI53" s="199"/>
    </row>
    <row r="54" spans="1:37" x14ac:dyDescent="0.2">
      <c r="A54" s="32">
        <v>52</v>
      </c>
      <c r="B54" s="100" t="s">
        <v>597</v>
      </c>
      <c r="C54" s="98" t="s">
        <v>598</v>
      </c>
      <c r="D54" s="97" t="s">
        <v>599</v>
      </c>
      <c r="F54" s="96">
        <v>10</v>
      </c>
      <c r="G54" s="110">
        <v>10</v>
      </c>
      <c r="H54" s="198" t="s">
        <v>653</v>
      </c>
      <c r="I54" s="96">
        <v>8</v>
      </c>
      <c r="J54" s="37">
        <f t="shared" si="6"/>
        <v>30.969100130080562</v>
      </c>
      <c r="K54" s="96">
        <v>10</v>
      </c>
      <c r="L54" s="37">
        <f t="shared" si="7"/>
        <v>10</v>
      </c>
      <c r="M54" s="96">
        <v>8</v>
      </c>
      <c r="N54" s="37">
        <f t="shared" si="8"/>
        <v>30.969100130080562</v>
      </c>
      <c r="O54" s="96">
        <v>9</v>
      </c>
      <c r="P54" s="37">
        <f t="shared" si="9"/>
        <v>20.457574905606752</v>
      </c>
      <c r="Q54" s="96">
        <v>9</v>
      </c>
      <c r="R54" s="37">
        <f t="shared" si="10"/>
        <v>20.457574905606752</v>
      </c>
      <c r="S54" s="96"/>
      <c r="T54" s="37"/>
      <c r="U54" s="40">
        <f t="shared" si="11"/>
        <v>112.85335007137462</v>
      </c>
      <c r="W54" s="199">
        <v>5</v>
      </c>
      <c r="X54" s="199" t="s">
        <v>288</v>
      </c>
      <c r="Y54" s="200" t="s">
        <v>130</v>
      </c>
      <c r="Z54" s="201" t="s">
        <v>289</v>
      </c>
      <c r="AA54" s="199" t="s">
        <v>655</v>
      </c>
      <c r="AB54" s="199">
        <v>17</v>
      </c>
      <c r="AC54" s="202">
        <v>26</v>
      </c>
      <c r="AD54" s="199" t="s">
        <v>30</v>
      </c>
      <c r="AE54" s="199">
        <v>5</v>
      </c>
      <c r="AF54" s="199">
        <v>5</v>
      </c>
      <c r="AG54" s="199">
        <v>4</v>
      </c>
      <c r="AH54" s="199">
        <v>3</v>
      </c>
      <c r="AI54" s="199"/>
    </row>
    <row r="55" spans="1:37" x14ac:dyDescent="0.2">
      <c r="A55" s="32">
        <v>53</v>
      </c>
      <c r="B55" s="100">
        <v>49</v>
      </c>
      <c r="C55" s="98" t="s">
        <v>677</v>
      </c>
      <c r="D55" s="97" t="s">
        <v>678</v>
      </c>
      <c r="F55" s="96">
        <v>10</v>
      </c>
      <c r="G55" s="110">
        <v>10</v>
      </c>
      <c r="H55" s="198" t="s">
        <v>649</v>
      </c>
      <c r="I55" s="96">
        <v>9</v>
      </c>
      <c r="J55" s="37">
        <f t="shared" si="6"/>
        <v>20.457574905606752</v>
      </c>
      <c r="K55" s="96">
        <v>10</v>
      </c>
      <c r="L55" s="37">
        <f t="shared" si="7"/>
        <v>10</v>
      </c>
      <c r="M55" s="96">
        <v>10</v>
      </c>
      <c r="N55" s="37">
        <f t="shared" si="8"/>
        <v>10</v>
      </c>
      <c r="O55" s="96">
        <v>10</v>
      </c>
      <c r="P55" s="37">
        <f t="shared" si="9"/>
        <v>10</v>
      </c>
      <c r="Q55" s="96">
        <v>9</v>
      </c>
      <c r="R55" s="37">
        <f t="shared" si="10"/>
        <v>20.457574905606752</v>
      </c>
      <c r="S55" s="96"/>
      <c r="T55" s="37"/>
      <c r="U55" s="40">
        <f t="shared" si="11"/>
        <v>70.915149811213496</v>
      </c>
      <c r="W55" s="199">
        <v>6</v>
      </c>
      <c r="X55" s="199" t="s">
        <v>656</v>
      </c>
      <c r="Y55" s="200" t="s">
        <v>136</v>
      </c>
      <c r="Z55" s="201" t="s">
        <v>688</v>
      </c>
      <c r="AA55" s="199" t="s">
        <v>655</v>
      </c>
      <c r="AB55" s="199">
        <v>22</v>
      </c>
      <c r="AC55" s="202">
        <v>31</v>
      </c>
      <c r="AD55" s="199">
        <v>3</v>
      </c>
      <c r="AE55" s="199">
        <v>6</v>
      </c>
      <c r="AF55" s="199">
        <v>6</v>
      </c>
      <c r="AG55" s="199">
        <v>7</v>
      </c>
      <c r="AH55" s="199" t="s">
        <v>30</v>
      </c>
      <c r="AI55" s="199"/>
    </row>
    <row r="56" spans="1:37" x14ac:dyDescent="0.2">
      <c r="A56" s="32">
        <v>54</v>
      </c>
      <c r="B56" s="100">
        <v>464</v>
      </c>
      <c r="C56" s="98" t="s">
        <v>275</v>
      </c>
      <c r="D56" s="97" t="s">
        <v>662</v>
      </c>
      <c r="F56" s="96">
        <v>8</v>
      </c>
      <c r="G56" s="110">
        <v>8</v>
      </c>
      <c r="H56" s="198" t="s">
        <v>639</v>
      </c>
      <c r="I56" s="96" t="s">
        <v>30</v>
      </c>
      <c r="J56" s="37">
        <f t="shared" si="6"/>
        <v>12.5</v>
      </c>
      <c r="K56" s="96" t="s">
        <v>30</v>
      </c>
      <c r="L56" s="37">
        <f t="shared" si="7"/>
        <v>12.5</v>
      </c>
      <c r="M56" s="96" t="s">
        <v>30</v>
      </c>
      <c r="N56" s="37">
        <f t="shared" si="8"/>
        <v>12.5</v>
      </c>
      <c r="O56" s="96" t="s">
        <v>30</v>
      </c>
      <c r="P56" s="37">
        <f t="shared" si="9"/>
        <v>12.5</v>
      </c>
      <c r="Q56" s="96" t="s">
        <v>30</v>
      </c>
      <c r="R56" s="37">
        <f t="shared" si="10"/>
        <v>12.5</v>
      </c>
      <c r="S56" s="96"/>
      <c r="T56" s="37"/>
      <c r="U56" s="40">
        <f t="shared" si="11"/>
        <v>62.5</v>
      </c>
      <c r="W56" s="199">
        <v>7</v>
      </c>
      <c r="X56" s="199" t="s">
        <v>287</v>
      </c>
      <c r="Y56" s="200" t="s">
        <v>162</v>
      </c>
      <c r="Z56" s="201" t="s">
        <v>331</v>
      </c>
      <c r="AA56" s="199" t="s">
        <v>655</v>
      </c>
      <c r="AB56" s="199">
        <v>29</v>
      </c>
      <c r="AC56" s="202">
        <v>38</v>
      </c>
      <c r="AD56" s="199" t="s">
        <v>30</v>
      </c>
      <c r="AE56" s="199">
        <v>7</v>
      </c>
      <c r="AF56" s="199">
        <v>7</v>
      </c>
      <c r="AG56" s="199">
        <v>6</v>
      </c>
      <c r="AH56" s="199" t="s">
        <v>30</v>
      </c>
      <c r="AI56" s="199"/>
    </row>
    <row r="57" spans="1:37" x14ac:dyDescent="0.2">
      <c r="A57" s="32">
        <v>55</v>
      </c>
      <c r="B57" s="100" t="s">
        <v>632</v>
      </c>
      <c r="C57" s="121" t="s">
        <v>689</v>
      </c>
      <c r="D57" s="97" t="s">
        <v>690</v>
      </c>
      <c r="F57" s="96">
        <v>8</v>
      </c>
      <c r="G57" s="110">
        <v>8</v>
      </c>
      <c r="H57" s="198" t="s">
        <v>655</v>
      </c>
      <c r="I57" s="96" t="s">
        <v>30</v>
      </c>
      <c r="J57" s="37">
        <f t="shared" si="6"/>
        <v>12.5</v>
      </c>
      <c r="K57" s="96" t="s">
        <v>30</v>
      </c>
      <c r="L57" s="37">
        <f t="shared" si="7"/>
        <v>12.5</v>
      </c>
      <c r="M57" s="96" t="s">
        <v>30</v>
      </c>
      <c r="N57" s="37">
        <f t="shared" si="8"/>
        <v>12.5</v>
      </c>
      <c r="O57" s="96">
        <v>8</v>
      </c>
      <c r="P57" s="37">
        <f t="shared" si="9"/>
        <v>12.5</v>
      </c>
      <c r="Q57" s="96" t="s">
        <v>30</v>
      </c>
      <c r="R57" s="37">
        <f t="shared" si="10"/>
        <v>12.5</v>
      </c>
      <c r="S57" s="96"/>
      <c r="T57" s="37"/>
      <c r="U57" s="40">
        <f t="shared" si="11"/>
        <v>62.5</v>
      </c>
      <c r="W57" s="199">
        <v>8</v>
      </c>
      <c r="X57" s="199" t="s">
        <v>632</v>
      </c>
      <c r="Y57" s="200" t="s">
        <v>689</v>
      </c>
      <c r="Z57" s="201" t="s">
        <v>690</v>
      </c>
      <c r="AA57" s="199" t="s">
        <v>655</v>
      </c>
      <c r="AB57" s="199">
        <v>35</v>
      </c>
      <c r="AC57" s="202">
        <v>44</v>
      </c>
      <c r="AD57" s="199" t="s">
        <v>30</v>
      </c>
      <c r="AE57" s="199" t="s">
        <v>30</v>
      </c>
      <c r="AF57" s="199" t="s">
        <v>30</v>
      </c>
      <c r="AG57" s="199">
        <v>8</v>
      </c>
      <c r="AH57" s="199" t="s">
        <v>30</v>
      </c>
      <c r="AI57" s="199"/>
    </row>
    <row r="58" spans="1:37" x14ac:dyDescent="0.2">
      <c r="J58" s="39"/>
      <c r="L58" s="76"/>
      <c r="N58" s="39"/>
      <c r="P58" s="39"/>
      <c r="R58" s="39"/>
      <c r="T58" s="39"/>
      <c r="V58" s="73"/>
      <c r="X58" s="76"/>
      <c r="AA58" s="76"/>
      <c r="AB58" s="76"/>
      <c r="AD58"/>
      <c r="AE58"/>
      <c r="AF58"/>
      <c r="AG58"/>
      <c r="AH58"/>
      <c r="AI58"/>
    </row>
    <row r="59" spans="1:37" x14ac:dyDescent="0.2">
      <c r="J59" s="39"/>
      <c r="L59" s="73"/>
      <c r="M59" s="73"/>
      <c r="N59" s="73"/>
      <c r="O59" s="76"/>
      <c r="P59" s="76"/>
      <c r="Q59" s="76"/>
      <c r="R59" s="76"/>
      <c r="S59" s="76"/>
      <c r="T59"/>
      <c r="U59"/>
      <c r="W59"/>
      <c r="X59"/>
      <c r="Y59"/>
      <c r="Z59"/>
      <c r="AA59"/>
      <c r="AB59"/>
      <c r="AC59"/>
      <c r="AD59"/>
      <c r="AE59"/>
      <c r="AF59"/>
      <c r="AG59"/>
      <c r="AH59"/>
      <c r="AI59"/>
    </row>
    <row r="60" spans="1:37" x14ac:dyDescent="0.2">
      <c r="J60" s="39"/>
      <c r="L60" s="73"/>
      <c r="M60" s="73"/>
      <c r="N60" s="73"/>
      <c r="O60" s="76"/>
      <c r="P60" s="76"/>
      <c r="Q60" s="76"/>
      <c r="R60" s="76"/>
      <c r="S60" s="76"/>
      <c r="T60"/>
      <c r="U60"/>
      <c r="W60"/>
      <c r="X60"/>
      <c r="Y60"/>
      <c r="Z60"/>
      <c r="AA60"/>
      <c r="AB60"/>
      <c r="AC60"/>
      <c r="AD60"/>
      <c r="AE60"/>
      <c r="AF60"/>
      <c r="AG60"/>
      <c r="AH60"/>
      <c r="AI60"/>
    </row>
    <row r="61" spans="1:37" x14ac:dyDescent="0.2">
      <c r="J61" s="39"/>
      <c r="L61" s="73"/>
      <c r="M61" s="73"/>
      <c r="N61" s="73"/>
      <c r="O61" s="76"/>
      <c r="P61" s="76"/>
      <c r="Q61" s="76"/>
      <c r="R61" s="76"/>
      <c r="S61" s="76"/>
      <c r="T61"/>
      <c r="U61"/>
      <c r="W61"/>
      <c r="X61"/>
      <c r="Y61"/>
      <c r="Z61"/>
      <c r="AA61"/>
      <c r="AB61"/>
      <c r="AC61"/>
      <c r="AD61"/>
      <c r="AE61"/>
      <c r="AF61"/>
      <c r="AG61"/>
      <c r="AH61"/>
      <c r="AI61"/>
    </row>
    <row r="62" spans="1:37" x14ac:dyDescent="0.2">
      <c r="J62" s="39"/>
      <c r="L62" s="73"/>
      <c r="M62" s="73"/>
      <c r="N62" s="73"/>
      <c r="O62" s="76"/>
      <c r="P62" s="76"/>
      <c r="Q62" s="76"/>
      <c r="R62" s="76"/>
      <c r="S62" s="76"/>
      <c r="T62"/>
      <c r="U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1:37" x14ac:dyDescent="0.2">
      <c r="J63" s="39"/>
      <c r="L63" s="73"/>
      <c r="M63" s="73"/>
      <c r="N63" s="73"/>
      <c r="O63" s="76"/>
      <c r="P63" s="76"/>
      <c r="Q63" s="76"/>
      <c r="R63" s="76"/>
      <c r="S63" s="76"/>
      <c r="T63"/>
      <c r="U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1:37" x14ac:dyDescent="0.2">
      <c r="J64" s="39"/>
      <c r="L64" s="73"/>
      <c r="M64" s="73"/>
      <c r="N64" s="73"/>
      <c r="O64" s="76"/>
      <c r="P64" s="76"/>
      <c r="Q64" s="76"/>
      <c r="R64" s="76"/>
      <c r="S64" s="76"/>
      <c r="T64"/>
      <c r="U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10:35" x14ac:dyDescent="0.2">
      <c r="J65" s="39"/>
      <c r="L65" s="73"/>
      <c r="M65" s="73"/>
      <c r="N65" s="73"/>
      <c r="O65" s="76"/>
      <c r="P65" s="76"/>
      <c r="Q65" s="76"/>
      <c r="R65" s="76"/>
      <c r="S65" s="76"/>
      <c r="T65"/>
      <c r="U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10:35" x14ac:dyDescent="0.2">
      <c r="J66" s="39"/>
      <c r="L66" s="73"/>
      <c r="M66" s="73"/>
      <c r="N66" s="73"/>
      <c r="O66" s="76"/>
      <c r="P66" s="76"/>
      <c r="Q66" s="76"/>
      <c r="R66" s="76"/>
      <c r="S66" s="76"/>
      <c r="T66"/>
      <c r="U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10:35" x14ac:dyDescent="0.2">
      <c r="J67" s="39"/>
      <c r="L67" s="73"/>
      <c r="M67" s="73"/>
      <c r="N67" s="73"/>
      <c r="O67" s="76"/>
      <c r="P67" s="76"/>
      <c r="Q67" s="76"/>
      <c r="R67" s="76"/>
      <c r="S67" s="76"/>
      <c r="T67"/>
      <c r="U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10:35" x14ac:dyDescent="0.2">
      <c r="J68" s="39"/>
      <c r="L68" s="73"/>
      <c r="M68" s="73"/>
      <c r="N68" s="73"/>
      <c r="O68" s="76"/>
      <c r="P68" s="76"/>
      <c r="Q68" s="76"/>
      <c r="R68" s="76"/>
      <c r="S68" s="76"/>
      <c r="T68"/>
      <c r="U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10:35" x14ac:dyDescent="0.2">
      <c r="J69" s="39"/>
      <c r="L69" s="73"/>
      <c r="M69" s="73"/>
      <c r="N69" s="73"/>
      <c r="O69" s="76"/>
      <c r="P69" s="76"/>
      <c r="Q69" s="76"/>
      <c r="R69" s="76"/>
      <c r="S69" s="76"/>
      <c r="T69"/>
      <c r="U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10:35" x14ac:dyDescent="0.2">
      <c r="J70" s="39"/>
      <c r="L70" s="73"/>
      <c r="M70" s="73"/>
      <c r="N70" s="73"/>
      <c r="O70" s="76"/>
      <c r="P70" s="76"/>
      <c r="Q70" s="76"/>
      <c r="R70" s="76"/>
      <c r="S70" s="76"/>
      <c r="T70"/>
      <c r="U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10:35" x14ac:dyDescent="0.2">
      <c r="J71" s="39"/>
      <c r="L71" s="73"/>
      <c r="M71" s="73"/>
      <c r="N71" s="73"/>
      <c r="O71" s="76"/>
      <c r="P71" s="76"/>
      <c r="Q71" s="76"/>
      <c r="R71" s="76"/>
      <c r="S71" s="76"/>
      <c r="T71"/>
      <c r="U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10:35" x14ac:dyDescent="0.2">
      <c r="J72" s="39"/>
      <c r="L72" s="73"/>
      <c r="M72" s="73"/>
      <c r="N72" s="73"/>
      <c r="O72" s="76"/>
      <c r="P72" s="76"/>
      <c r="Q72" s="76"/>
      <c r="R72" s="76"/>
      <c r="S72" s="76"/>
      <c r="T72"/>
      <c r="U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10:35" x14ac:dyDescent="0.2">
      <c r="J73" s="39"/>
      <c r="L73" s="73"/>
      <c r="M73" s="73"/>
      <c r="N73" s="73"/>
      <c r="O73" s="76"/>
      <c r="P73" s="76"/>
      <c r="Q73" s="76"/>
      <c r="R73" s="76"/>
      <c r="S73" s="76"/>
      <c r="T73"/>
      <c r="U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10:35" x14ac:dyDescent="0.2">
      <c r="J74" s="39"/>
      <c r="L74" s="73"/>
      <c r="M74" s="73"/>
      <c r="N74" s="73"/>
      <c r="O74" s="76"/>
      <c r="P74" s="76"/>
      <c r="Q74" s="76"/>
      <c r="R74" s="76"/>
      <c r="S74" s="76"/>
      <c r="T74"/>
      <c r="U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10:35" x14ac:dyDescent="0.2">
      <c r="J75" s="39"/>
      <c r="L75" s="73"/>
      <c r="M75" s="73"/>
      <c r="N75" s="73"/>
      <c r="O75" s="76"/>
      <c r="P75" s="76"/>
      <c r="Q75" s="76"/>
      <c r="R75" s="76"/>
      <c r="S75" s="76"/>
      <c r="T75"/>
      <c r="U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10:35" x14ac:dyDescent="0.2">
      <c r="J76" s="39"/>
      <c r="L76" s="73"/>
      <c r="M76" s="73"/>
      <c r="N76" s="73"/>
      <c r="O76" s="76"/>
      <c r="P76" s="76"/>
      <c r="Q76" s="76"/>
      <c r="R76" s="76"/>
      <c r="S76" s="76"/>
      <c r="T76"/>
      <c r="U76"/>
      <c r="W76"/>
      <c r="X76"/>
      <c r="Y76"/>
      <c r="Z76"/>
      <c r="AA76"/>
      <c r="AB76"/>
      <c r="AC76"/>
      <c r="AD76"/>
      <c r="AE76"/>
      <c r="AF76"/>
      <c r="AG76"/>
      <c r="AH76"/>
      <c r="AI76"/>
    </row>
    <row r="77" spans="10:35" x14ac:dyDescent="0.2">
      <c r="J77" s="39"/>
      <c r="L77" s="73"/>
      <c r="M77" s="73"/>
      <c r="N77" s="73"/>
      <c r="O77" s="76"/>
      <c r="P77" s="76"/>
      <c r="Q77" s="76"/>
      <c r="R77" s="76"/>
      <c r="S77" s="76"/>
      <c r="T77"/>
      <c r="U77"/>
      <c r="W77"/>
      <c r="X77"/>
      <c r="Y77"/>
      <c r="Z77"/>
      <c r="AA77"/>
      <c r="AB77"/>
      <c r="AC77"/>
      <c r="AD77"/>
      <c r="AE77"/>
      <c r="AF77"/>
      <c r="AG77"/>
      <c r="AH77"/>
      <c r="AI77"/>
    </row>
    <row r="78" spans="10:35" x14ac:dyDescent="0.2">
      <c r="J78" s="39"/>
      <c r="L78" s="73"/>
      <c r="M78" s="73"/>
      <c r="N78" s="73"/>
      <c r="O78" s="76"/>
      <c r="P78" s="76"/>
      <c r="Q78" s="76"/>
      <c r="R78" s="76"/>
      <c r="S78" s="76"/>
      <c r="T78"/>
      <c r="U78"/>
      <c r="W78"/>
      <c r="X78"/>
      <c r="Y78"/>
      <c r="Z78"/>
      <c r="AA78"/>
      <c r="AB78"/>
      <c r="AC78"/>
      <c r="AD78"/>
      <c r="AE78"/>
      <c r="AF78"/>
      <c r="AG78"/>
      <c r="AH78"/>
      <c r="AI78"/>
    </row>
    <row r="79" spans="10:35" x14ac:dyDescent="0.2">
      <c r="J79" s="39"/>
      <c r="L79" s="73"/>
      <c r="M79" s="73"/>
      <c r="N79" s="73"/>
      <c r="O79" s="76"/>
      <c r="P79" s="76"/>
      <c r="Q79" s="76"/>
      <c r="R79" s="76"/>
      <c r="S79" s="76"/>
      <c r="T79"/>
      <c r="U79"/>
      <c r="W79"/>
      <c r="X79"/>
      <c r="Y79"/>
      <c r="Z79"/>
      <c r="AA79"/>
      <c r="AB79"/>
      <c r="AC79"/>
      <c r="AD79"/>
      <c r="AE79"/>
      <c r="AF79"/>
      <c r="AG79"/>
      <c r="AH79"/>
      <c r="AI79"/>
    </row>
    <row r="80" spans="10:35" x14ac:dyDescent="0.2">
      <c r="J80" s="39"/>
      <c r="L80" s="73"/>
      <c r="M80" s="73"/>
      <c r="N80" s="73"/>
      <c r="O80" s="76"/>
      <c r="P80" s="76"/>
      <c r="Q80" s="76"/>
      <c r="R80" s="76"/>
      <c r="S80" s="76"/>
      <c r="T80"/>
      <c r="U80"/>
      <c r="W80"/>
      <c r="X80"/>
      <c r="Y80"/>
      <c r="Z80"/>
      <c r="AA80"/>
      <c r="AB80"/>
      <c r="AC80"/>
      <c r="AD80"/>
      <c r="AE80"/>
      <c r="AF80"/>
      <c r="AG80"/>
      <c r="AH80"/>
      <c r="AI80"/>
    </row>
    <row r="81" spans="10:35" x14ac:dyDescent="0.2">
      <c r="J81" s="39"/>
      <c r="L81" s="73"/>
      <c r="M81" s="73"/>
      <c r="N81" s="73"/>
      <c r="O81" s="76"/>
      <c r="P81" s="76"/>
      <c r="Q81" s="76"/>
      <c r="R81" s="76"/>
      <c r="S81" s="76"/>
      <c r="T81"/>
      <c r="U81"/>
      <c r="W81"/>
      <c r="X81"/>
      <c r="Y81"/>
      <c r="Z81"/>
      <c r="AA81"/>
      <c r="AB81"/>
      <c r="AC81"/>
      <c r="AD81"/>
      <c r="AE81"/>
      <c r="AF81"/>
      <c r="AG81"/>
      <c r="AH81"/>
      <c r="AI81"/>
    </row>
    <row r="82" spans="10:35" x14ac:dyDescent="0.2">
      <c r="J82" s="39"/>
      <c r="L82" s="73"/>
      <c r="M82" s="73"/>
      <c r="N82" s="73"/>
      <c r="O82" s="76"/>
      <c r="P82" s="76"/>
      <c r="Q82" s="76"/>
      <c r="R82" s="76"/>
      <c r="S82" s="76"/>
      <c r="T82"/>
      <c r="U82"/>
      <c r="W82"/>
      <c r="X82"/>
      <c r="Y82"/>
      <c r="Z82"/>
      <c r="AA82"/>
      <c r="AB82"/>
      <c r="AC82"/>
      <c r="AD82"/>
      <c r="AE82"/>
      <c r="AF82"/>
      <c r="AG82"/>
      <c r="AH82"/>
      <c r="AI82"/>
    </row>
    <row r="83" spans="10:35" x14ac:dyDescent="0.2">
      <c r="J83" s="39"/>
      <c r="L83" s="73"/>
      <c r="M83" s="73"/>
      <c r="N83" s="73"/>
      <c r="O83" s="76"/>
      <c r="P83" s="76"/>
      <c r="Q83" s="76"/>
      <c r="R83" s="76"/>
      <c r="S83" s="76"/>
      <c r="T83"/>
      <c r="U83"/>
      <c r="W83"/>
      <c r="X83"/>
      <c r="Y83"/>
      <c r="Z83"/>
      <c r="AA83"/>
      <c r="AB83"/>
      <c r="AC83"/>
      <c r="AD83"/>
      <c r="AE83"/>
      <c r="AF83"/>
      <c r="AG83"/>
      <c r="AH83"/>
      <c r="AI83"/>
    </row>
    <row r="84" spans="10:35" x14ac:dyDescent="0.2">
      <c r="J84" s="39"/>
      <c r="L84" s="73"/>
      <c r="M84" s="73"/>
      <c r="N84" s="73"/>
      <c r="O84" s="76"/>
      <c r="P84" s="76"/>
      <c r="Q84" s="76"/>
      <c r="R84" s="76"/>
      <c r="S84" s="76"/>
      <c r="T84"/>
      <c r="U84"/>
      <c r="W84"/>
      <c r="X84"/>
      <c r="Y84"/>
      <c r="Z84"/>
      <c r="AA84"/>
      <c r="AB84"/>
      <c r="AC84"/>
      <c r="AD84"/>
      <c r="AE84"/>
      <c r="AF84"/>
      <c r="AG84"/>
      <c r="AH84"/>
      <c r="AI84"/>
    </row>
    <row r="85" spans="10:35" x14ac:dyDescent="0.2">
      <c r="J85" s="39"/>
      <c r="L85" s="73"/>
      <c r="M85" s="73"/>
      <c r="N85" s="73"/>
      <c r="O85" s="76"/>
      <c r="P85" s="76"/>
      <c r="Q85" s="76"/>
      <c r="R85" s="76"/>
      <c r="S85" s="76"/>
      <c r="T85"/>
      <c r="U85"/>
      <c r="W85"/>
      <c r="X85"/>
      <c r="Y85"/>
      <c r="Z85"/>
      <c r="AA85"/>
      <c r="AB85"/>
      <c r="AC85"/>
      <c r="AD85"/>
      <c r="AE85"/>
      <c r="AF85"/>
      <c r="AG85"/>
      <c r="AH85"/>
      <c r="AI85"/>
    </row>
    <row r="86" spans="10:35" x14ac:dyDescent="0.2">
      <c r="J86" s="39"/>
      <c r="L86" s="73"/>
      <c r="M86" s="73"/>
      <c r="N86" s="73"/>
      <c r="O86" s="76"/>
      <c r="P86" s="76"/>
      <c r="Q86" s="76"/>
      <c r="R86" s="76"/>
      <c r="S86" s="76"/>
      <c r="T86"/>
      <c r="U86"/>
      <c r="W86"/>
      <c r="X86"/>
      <c r="Y86"/>
      <c r="Z86"/>
      <c r="AA86"/>
      <c r="AB86"/>
      <c r="AC86"/>
      <c r="AD86"/>
      <c r="AE86"/>
      <c r="AF86"/>
      <c r="AG86"/>
      <c r="AH86"/>
      <c r="AI86"/>
    </row>
    <row r="87" spans="10:35" x14ac:dyDescent="0.2">
      <c r="J87" s="39"/>
      <c r="L87" s="73"/>
      <c r="M87" s="73"/>
      <c r="N87" s="73"/>
      <c r="O87" s="76"/>
      <c r="P87" s="76"/>
      <c r="Q87" s="76"/>
      <c r="R87" s="76"/>
      <c r="S87" s="76"/>
      <c r="T87"/>
      <c r="U87"/>
      <c r="W87"/>
      <c r="X87"/>
      <c r="Y87"/>
      <c r="Z87"/>
      <c r="AA87"/>
      <c r="AB87"/>
      <c r="AC87"/>
      <c r="AD87"/>
      <c r="AE87"/>
      <c r="AF87"/>
      <c r="AG87"/>
      <c r="AH87"/>
      <c r="AI87"/>
    </row>
    <row r="88" spans="10:35" x14ac:dyDescent="0.2">
      <c r="J88" s="39"/>
      <c r="L88" s="73"/>
      <c r="M88" s="73"/>
      <c r="N88" s="73"/>
      <c r="O88" s="76"/>
      <c r="P88" s="76"/>
      <c r="Q88" s="76"/>
      <c r="R88" s="76"/>
      <c r="S88" s="76"/>
      <c r="T88"/>
      <c r="U88"/>
      <c r="W88"/>
      <c r="X88"/>
      <c r="Y88"/>
      <c r="Z88"/>
      <c r="AA88"/>
      <c r="AB88"/>
      <c r="AC88"/>
      <c r="AD88"/>
      <c r="AE88"/>
      <c r="AF88"/>
      <c r="AG88"/>
      <c r="AH88"/>
      <c r="AI88"/>
    </row>
    <row r="89" spans="10:35" x14ac:dyDescent="0.2">
      <c r="J89" s="39"/>
      <c r="L89" s="73"/>
      <c r="M89" s="73"/>
      <c r="N89" s="73"/>
      <c r="O89" s="76"/>
      <c r="P89" s="76"/>
      <c r="Q89" s="76"/>
      <c r="R89" s="76"/>
      <c r="S89" s="76"/>
      <c r="T89"/>
      <c r="U89"/>
      <c r="W89"/>
      <c r="X89"/>
      <c r="Y89"/>
      <c r="Z89"/>
      <c r="AA89"/>
      <c r="AB89"/>
      <c r="AC89"/>
      <c r="AD89"/>
      <c r="AE89"/>
      <c r="AF89"/>
      <c r="AG89"/>
      <c r="AH89"/>
      <c r="AI89"/>
    </row>
    <row r="90" spans="10:35" x14ac:dyDescent="0.2">
      <c r="J90" s="39"/>
      <c r="L90" s="73"/>
      <c r="M90" s="73"/>
      <c r="N90" s="73"/>
      <c r="O90" s="76"/>
      <c r="P90" s="76"/>
      <c r="Q90" s="76"/>
      <c r="R90" s="76"/>
      <c r="S90" s="76"/>
      <c r="T90"/>
      <c r="U90"/>
      <c r="W90"/>
      <c r="X90"/>
      <c r="Y90"/>
      <c r="Z90"/>
      <c r="AA90"/>
      <c r="AB90"/>
      <c r="AC90"/>
      <c r="AD90"/>
      <c r="AE90"/>
      <c r="AF90"/>
      <c r="AG90"/>
      <c r="AH90"/>
      <c r="AI90"/>
    </row>
    <row r="91" spans="10:35" x14ac:dyDescent="0.2">
      <c r="J91" s="39"/>
      <c r="L91" s="73"/>
      <c r="M91" s="73"/>
      <c r="N91" s="73"/>
      <c r="O91" s="76"/>
      <c r="P91" s="76"/>
      <c r="Q91" s="76"/>
      <c r="R91" s="76"/>
      <c r="S91" s="76"/>
      <c r="T91"/>
      <c r="U91"/>
      <c r="W91"/>
      <c r="X91"/>
      <c r="Y91"/>
      <c r="Z91"/>
      <c r="AA91"/>
      <c r="AB91"/>
      <c r="AC91"/>
      <c r="AD91"/>
      <c r="AE91"/>
      <c r="AF91"/>
      <c r="AG91"/>
      <c r="AH91"/>
      <c r="AI91"/>
    </row>
    <row r="92" spans="10:35" x14ac:dyDescent="0.2">
      <c r="J92" s="39"/>
      <c r="L92" s="73"/>
      <c r="M92" s="73"/>
      <c r="N92" s="73"/>
      <c r="O92" s="76"/>
      <c r="P92" s="76"/>
      <c r="Q92" s="76"/>
      <c r="R92" s="76"/>
      <c r="S92" s="76"/>
      <c r="T92"/>
      <c r="U92"/>
      <c r="W92"/>
      <c r="X92"/>
      <c r="Y92"/>
      <c r="Z92"/>
      <c r="AA92"/>
      <c r="AB92"/>
      <c r="AC92"/>
      <c r="AD92"/>
      <c r="AE92"/>
      <c r="AF92"/>
      <c r="AG92"/>
      <c r="AH92"/>
      <c r="AI92"/>
    </row>
    <row r="93" spans="10:35" x14ac:dyDescent="0.2">
      <c r="J93" s="39"/>
      <c r="L93" s="73"/>
      <c r="M93" s="73"/>
      <c r="N93" s="73"/>
      <c r="O93" s="76"/>
      <c r="P93" s="76"/>
      <c r="Q93" s="76"/>
      <c r="R93" s="76"/>
      <c r="S93" s="76"/>
      <c r="T93"/>
      <c r="U93"/>
      <c r="W93"/>
      <c r="X93"/>
      <c r="Y93"/>
      <c r="Z93"/>
      <c r="AA93"/>
      <c r="AB93"/>
      <c r="AC93"/>
      <c r="AD93"/>
      <c r="AE93"/>
      <c r="AF93"/>
      <c r="AG93"/>
      <c r="AH93"/>
      <c r="AI93"/>
    </row>
    <row r="94" spans="10:35" x14ac:dyDescent="0.2">
      <c r="J94" s="39"/>
      <c r="L94" s="73"/>
      <c r="M94" s="73"/>
      <c r="N94" s="73"/>
      <c r="O94" s="76"/>
      <c r="P94" s="76"/>
      <c r="Q94" s="76"/>
      <c r="R94" s="76"/>
      <c r="S94" s="76"/>
      <c r="T94"/>
      <c r="U94"/>
      <c r="W94"/>
      <c r="X94"/>
      <c r="Y94"/>
      <c r="Z94"/>
      <c r="AA94"/>
      <c r="AB94"/>
      <c r="AC94"/>
      <c r="AD94"/>
      <c r="AE94"/>
      <c r="AF94"/>
      <c r="AG94"/>
      <c r="AH94"/>
      <c r="AI94"/>
    </row>
    <row r="95" spans="10:35" x14ac:dyDescent="0.2">
      <c r="J95" s="39"/>
      <c r="L95" s="73"/>
      <c r="M95" s="73"/>
      <c r="N95" s="73"/>
      <c r="O95" s="76"/>
      <c r="P95" s="76"/>
      <c r="Q95" s="76"/>
      <c r="R95" s="76"/>
      <c r="S95" s="76"/>
      <c r="T95"/>
      <c r="U95"/>
      <c r="W95"/>
      <c r="X95"/>
      <c r="Y95"/>
      <c r="Z95"/>
      <c r="AA95"/>
      <c r="AB95"/>
      <c r="AC95"/>
      <c r="AD95"/>
      <c r="AE95"/>
      <c r="AF95"/>
      <c r="AG95"/>
      <c r="AH95"/>
      <c r="AI95"/>
    </row>
    <row r="96" spans="10:35" x14ac:dyDescent="0.2">
      <c r="J96" s="39"/>
      <c r="L96" s="73"/>
      <c r="M96" s="73"/>
      <c r="N96" s="73"/>
      <c r="O96" s="76"/>
      <c r="P96" s="76"/>
      <c r="Q96" s="76"/>
      <c r="R96" s="76"/>
      <c r="S96" s="76"/>
      <c r="T96"/>
      <c r="U96"/>
      <c r="W96"/>
      <c r="X96"/>
      <c r="Y96"/>
      <c r="Z96"/>
      <c r="AA96"/>
      <c r="AB96"/>
      <c r="AC96"/>
      <c r="AD96"/>
      <c r="AE96"/>
      <c r="AF96"/>
      <c r="AG96"/>
      <c r="AH96"/>
      <c r="AI96"/>
    </row>
    <row r="97" spans="10:35" x14ac:dyDescent="0.2">
      <c r="J97" s="39"/>
      <c r="L97" s="73"/>
      <c r="M97" s="73"/>
      <c r="N97" s="73"/>
      <c r="O97" s="76"/>
      <c r="P97" s="76"/>
      <c r="Q97" s="76"/>
      <c r="R97" s="76"/>
      <c r="S97" s="76"/>
      <c r="T97"/>
      <c r="U97"/>
      <c r="W97"/>
      <c r="X97"/>
      <c r="Y97"/>
      <c r="Z97"/>
      <c r="AA97"/>
      <c r="AB97"/>
      <c r="AC97"/>
      <c r="AD97"/>
      <c r="AE97"/>
      <c r="AF97"/>
      <c r="AG97"/>
      <c r="AH97"/>
      <c r="AI97"/>
    </row>
    <row r="98" spans="10:35" x14ac:dyDescent="0.2">
      <c r="J98" s="39"/>
      <c r="L98" s="73"/>
      <c r="M98" s="73"/>
      <c r="N98" s="73"/>
      <c r="O98" s="76"/>
      <c r="P98" s="76"/>
      <c r="Q98" s="76"/>
      <c r="R98" s="76"/>
      <c r="S98" s="76"/>
      <c r="T98"/>
      <c r="U98"/>
      <c r="W98"/>
      <c r="X98"/>
      <c r="Y98"/>
      <c r="Z98"/>
      <c r="AA98"/>
      <c r="AB98"/>
      <c r="AC98"/>
      <c r="AD98"/>
      <c r="AE98"/>
      <c r="AF98"/>
      <c r="AG98"/>
      <c r="AH98"/>
      <c r="AI98"/>
    </row>
    <row r="99" spans="10:35" x14ac:dyDescent="0.2">
      <c r="J99" s="39"/>
      <c r="L99" s="73"/>
      <c r="M99" s="73"/>
      <c r="N99" s="73"/>
      <c r="O99" s="76"/>
      <c r="P99" s="76"/>
      <c r="Q99" s="76"/>
      <c r="R99" s="76"/>
      <c r="S99" s="76"/>
      <c r="T99"/>
      <c r="U99"/>
      <c r="W99"/>
      <c r="X99"/>
      <c r="Y99"/>
      <c r="Z99"/>
      <c r="AA99"/>
      <c r="AB99"/>
      <c r="AC99"/>
      <c r="AD99"/>
      <c r="AE99"/>
      <c r="AF99"/>
      <c r="AG99"/>
      <c r="AH99"/>
      <c r="AI99"/>
    </row>
    <row r="100" spans="10:35" x14ac:dyDescent="0.2">
      <c r="J100" s="39"/>
      <c r="L100" s="73"/>
      <c r="M100" s="73"/>
      <c r="N100" s="73"/>
      <c r="O100" s="76"/>
      <c r="P100" s="76"/>
      <c r="Q100" s="76"/>
      <c r="R100" s="76"/>
      <c r="S100" s="76"/>
      <c r="T100"/>
      <c r="U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</row>
    <row r="101" spans="10:35" x14ac:dyDescent="0.2">
      <c r="J101" s="39"/>
      <c r="L101" s="73"/>
      <c r="M101" s="73"/>
      <c r="N101" s="73"/>
      <c r="O101" s="76"/>
      <c r="P101" s="76"/>
      <c r="Q101" s="76"/>
      <c r="R101" s="76"/>
      <c r="S101" s="76"/>
      <c r="T101"/>
      <c r="U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</row>
    <row r="102" spans="10:35" x14ac:dyDescent="0.2">
      <c r="J102" s="39"/>
      <c r="L102" s="73"/>
      <c r="M102" s="73"/>
      <c r="N102" s="73"/>
      <c r="O102" s="76"/>
      <c r="P102" s="76"/>
      <c r="Q102" s="76"/>
      <c r="R102" s="76"/>
      <c r="S102" s="76"/>
      <c r="T102"/>
      <c r="U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</row>
    <row r="103" spans="10:35" x14ac:dyDescent="0.2">
      <c r="J103" s="39"/>
      <c r="L103" s="73"/>
      <c r="M103" s="73"/>
      <c r="N103" s="73"/>
      <c r="O103" s="76"/>
      <c r="P103" s="76"/>
      <c r="Q103" s="76"/>
      <c r="R103" s="76"/>
      <c r="S103" s="76"/>
      <c r="T103"/>
      <c r="U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</row>
    <row r="104" spans="10:35" x14ac:dyDescent="0.2">
      <c r="J104" s="39"/>
      <c r="L104" s="73"/>
      <c r="M104" s="73"/>
      <c r="N104" s="73"/>
      <c r="O104" s="76"/>
      <c r="P104" s="76"/>
      <c r="Q104" s="76"/>
      <c r="R104" s="76"/>
      <c r="S104" s="76"/>
      <c r="T104"/>
      <c r="U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</row>
    <row r="105" spans="10:35" x14ac:dyDescent="0.2">
      <c r="J105" s="39"/>
      <c r="L105" s="73"/>
      <c r="M105" s="73"/>
      <c r="N105" s="73"/>
      <c r="O105" s="76"/>
      <c r="P105" s="76"/>
      <c r="Q105" s="76"/>
      <c r="R105" s="76"/>
      <c r="S105" s="76"/>
      <c r="T105"/>
      <c r="U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</row>
    <row r="106" spans="10:35" x14ac:dyDescent="0.2">
      <c r="J106" s="39"/>
      <c r="L106" s="73"/>
      <c r="M106" s="73"/>
      <c r="N106" s="73"/>
      <c r="O106" s="76"/>
      <c r="P106" s="76"/>
      <c r="Q106" s="76"/>
      <c r="R106" s="76"/>
      <c r="S106" s="76"/>
      <c r="T106"/>
      <c r="U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</row>
    <row r="107" spans="10:35" x14ac:dyDescent="0.2">
      <c r="J107" s="39"/>
      <c r="L107" s="73"/>
      <c r="M107" s="73"/>
      <c r="N107" s="73"/>
      <c r="O107" s="76"/>
      <c r="P107" s="76"/>
      <c r="Q107" s="76"/>
      <c r="R107" s="76"/>
      <c r="S107" s="76"/>
      <c r="T107"/>
      <c r="U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0:35" x14ac:dyDescent="0.2">
      <c r="J108" s="39"/>
      <c r="L108" s="73"/>
      <c r="M108" s="73"/>
      <c r="N108" s="73"/>
      <c r="O108" s="76"/>
      <c r="P108" s="76"/>
      <c r="Q108" s="76"/>
      <c r="R108" s="76"/>
      <c r="S108" s="76"/>
      <c r="T108"/>
      <c r="U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09" spans="10:35" x14ac:dyDescent="0.2">
      <c r="J109" s="39"/>
      <c r="L109" s="73"/>
      <c r="M109" s="73"/>
      <c r="N109" s="73"/>
      <c r="O109" s="76"/>
      <c r="P109" s="76"/>
      <c r="Q109" s="76"/>
      <c r="R109" s="76"/>
      <c r="S109" s="76"/>
      <c r="T109"/>
      <c r="U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</row>
    <row r="110" spans="10:35" x14ac:dyDescent="0.2">
      <c r="J110" s="39"/>
      <c r="L110" s="73"/>
      <c r="M110" s="73"/>
      <c r="N110" s="73"/>
      <c r="O110" s="76"/>
      <c r="P110" s="76"/>
      <c r="Q110" s="76"/>
      <c r="R110" s="76"/>
      <c r="S110" s="76"/>
      <c r="T110"/>
      <c r="U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0:35" x14ac:dyDescent="0.2">
      <c r="J111" s="39"/>
      <c r="L111" s="73"/>
      <c r="M111" s="73"/>
      <c r="N111" s="73"/>
      <c r="O111" s="76"/>
      <c r="P111" s="76"/>
      <c r="Q111" s="76"/>
      <c r="R111" s="76"/>
      <c r="S111" s="76"/>
      <c r="T111"/>
      <c r="U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0:35" x14ac:dyDescent="0.2">
      <c r="J112" s="39"/>
      <c r="L112" s="73"/>
      <c r="M112" s="73"/>
      <c r="N112" s="73"/>
      <c r="O112" s="76"/>
      <c r="P112" s="76"/>
      <c r="Q112" s="76"/>
      <c r="R112" s="76"/>
      <c r="S112" s="76"/>
      <c r="T112"/>
      <c r="U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0:35" x14ac:dyDescent="0.2">
      <c r="J113" s="39"/>
      <c r="L113" s="73"/>
      <c r="M113" s="73"/>
      <c r="N113" s="73"/>
      <c r="O113" s="76"/>
      <c r="P113" s="76"/>
      <c r="Q113" s="76"/>
      <c r="R113" s="76"/>
      <c r="S113" s="76"/>
      <c r="T113"/>
      <c r="U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0:35" x14ac:dyDescent="0.2">
      <c r="J114" s="39"/>
      <c r="L114" s="39"/>
      <c r="N114" s="73"/>
      <c r="O114" s="73"/>
      <c r="P114" s="76"/>
      <c r="Q114" s="73"/>
      <c r="R114" s="76"/>
      <c r="S114" s="73"/>
      <c r="T114" s="76"/>
      <c r="U114" s="76"/>
      <c r="V114" s="76"/>
      <c r="W114" s="76"/>
      <c r="X114" s="76"/>
      <c r="Z114"/>
      <c r="AA114"/>
      <c r="AB114"/>
      <c r="AC114"/>
      <c r="AD114"/>
      <c r="AE114"/>
      <c r="AF114"/>
      <c r="AG114"/>
      <c r="AH114"/>
      <c r="AI114"/>
    </row>
    <row r="115" spans="10:35" x14ac:dyDescent="0.2">
      <c r="J115" s="39"/>
      <c r="L115" s="39"/>
      <c r="N115" s="73"/>
      <c r="O115" s="73"/>
      <c r="P115" s="76"/>
      <c r="Q115" s="73"/>
      <c r="R115" s="76"/>
      <c r="S115" s="73"/>
      <c r="T115" s="76"/>
      <c r="U115" s="76"/>
      <c r="V115" s="76"/>
      <c r="W115" s="76"/>
      <c r="X115" s="76"/>
      <c r="Z115"/>
      <c r="AA115"/>
      <c r="AB115"/>
      <c r="AC115"/>
      <c r="AD115"/>
      <c r="AE115"/>
      <c r="AF115"/>
      <c r="AG115"/>
      <c r="AH115"/>
      <c r="AI115"/>
    </row>
    <row r="116" spans="10:35" x14ac:dyDescent="0.2">
      <c r="J116" s="39"/>
      <c r="L116" s="39"/>
      <c r="N116" s="73"/>
      <c r="O116" s="73"/>
      <c r="P116" s="76"/>
      <c r="Q116" s="73"/>
      <c r="R116" s="76"/>
      <c r="S116" s="73"/>
      <c r="T116" s="76"/>
      <c r="U116" s="76"/>
      <c r="V116" s="76"/>
      <c r="W116" s="76"/>
      <c r="X116" s="76"/>
      <c r="Z116"/>
      <c r="AA116"/>
      <c r="AB116"/>
      <c r="AC116"/>
      <c r="AD116"/>
      <c r="AE116"/>
      <c r="AF116"/>
      <c r="AG116"/>
      <c r="AH116"/>
      <c r="AI116"/>
    </row>
    <row r="117" spans="10:35" x14ac:dyDescent="0.2">
      <c r="J117" s="39"/>
      <c r="L117" s="39"/>
      <c r="N117" s="73"/>
      <c r="O117" s="73"/>
      <c r="P117" s="76"/>
      <c r="Q117" s="73"/>
      <c r="R117" s="76"/>
      <c r="S117" s="73"/>
      <c r="T117" s="76"/>
      <c r="U117" s="76"/>
      <c r="V117" s="76"/>
      <c r="W117" s="76"/>
      <c r="X117" s="76"/>
      <c r="Z117"/>
      <c r="AA117"/>
      <c r="AB117"/>
      <c r="AC117"/>
      <c r="AD117"/>
      <c r="AE117"/>
      <c r="AF117"/>
      <c r="AG117"/>
      <c r="AH117"/>
      <c r="AI117"/>
    </row>
    <row r="118" spans="10:35" x14ac:dyDescent="0.2">
      <c r="J118" s="39"/>
      <c r="L118" s="39"/>
      <c r="N118" s="73"/>
      <c r="O118" s="73"/>
      <c r="P118" s="76"/>
      <c r="Q118" s="73"/>
      <c r="R118" s="76"/>
      <c r="S118" s="73"/>
      <c r="T118" s="76"/>
      <c r="U118" s="76"/>
      <c r="V118" s="76"/>
      <c r="W118" s="76"/>
      <c r="X118" s="76"/>
      <c r="Z118"/>
      <c r="AA118"/>
      <c r="AB118"/>
      <c r="AC118"/>
      <c r="AD118"/>
      <c r="AE118"/>
      <c r="AF118"/>
      <c r="AG118"/>
      <c r="AH118"/>
      <c r="AI118"/>
    </row>
    <row r="119" spans="10:35" x14ac:dyDescent="0.2">
      <c r="J119" s="39"/>
      <c r="L119" s="39"/>
      <c r="N119" s="73"/>
      <c r="O119" s="73"/>
      <c r="P119" s="76"/>
      <c r="Q119" s="73"/>
      <c r="R119" s="76"/>
      <c r="S119" s="73"/>
      <c r="T119" s="76"/>
      <c r="U119" s="76"/>
      <c r="V119" s="76"/>
      <c r="W119" s="76"/>
      <c r="X119" s="76"/>
      <c r="Z119"/>
      <c r="AA119"/>
      <c r="AB119"/>
      <c r="AC119"/>
      <c r="AD119"/>
      <c r="AE119"/>
      <c r="AF119"/>
      <c r="AG119"/>
      <c r="AH119"/>
      <c r="AI119"/>
    </row>
    <row r="120" spans="10:35" x14ac:dyDescent="0.2">
      <c r="J120" s="39"/>
      <c r="L120" s="39"/>
      <c r="N120" s="73"/>
      <c r="O120" s="73"/>
      <c r="P120" s="76"/>
      <c r="Q120" s="73"/>
      <c r="R120" s="76"/>
      <c r="S120" s="73"/>
      <c r="T120" s="76"/>
      <c r="U120" s="76"/>
      <c r="V120" s="76"/>
      <c r="W120" s="76"/>
      <c r="X120" s="76"/>
      <c r="Z120"/>
      <c r="AA120"/>
      <c r="AB120"/>
      <c r="AC120"/>
      <c r="AD120"/>
      <c r="AE120"/>
      <c r="AF120"/>
      <c r="AG120"/>
      <c r="AH120"/>
      <c r="AI120"/>
    </row>
    <row r="121" spans="10:35" x14ac:dyDescent="0.2">
      <c r="J121" s="39"/>
      <c r="L121" s="39"/>
      <c r="N121" s="73"/>
      <c r="O121" s="73"/>
      <c r="P121" s="76"/>
      <c r="Q121" s="73"/>
      <c r="R121" s="76"/>
      <c r="S121" s="73"/>
      <c r="T121" s="76"/>
      <c r="U121" s="76"/>
      <c r="V121" s="76"/>
      <c r="W121" s="76"/>
      <c r="X121" s="76"/>
      <c r="Z121"/>
      <c r="AA121"/>
      <c r="AB121"/>
      <c r="AC121"/>
      <c r="AD121"/>
      <c r="AE121"/>
      <c r="AF121"/>
      <c r="AG121"/>
      <c r="AH121"/>
      <c r="AI121"/>
    </row>
    <row r="122" spans="10:35" x14ac:dyDescent="0.2">
      <c r="J122" s="39"/>
      <c r="L122" s="39"/>
      <c r="N122" s="73"/>
      <c r="O122" s="73"/>
      <c r="P122" s="76"/>
      <c r="Q122" s="73"/>
      <c r="R122" s="76"/>
      <c r="S122" s="73"/>
      <c r="T122" s="76"/>
      <c r="U122" s="76"/>
      <c r="V122" s="76"/>
      <c r="W122" s="76"/>
      <c r="X122" s="76"/>
      <c r="Z122"/>
      <c r="AA122"/>
      <c r="AB122"/>
      <c r="AC122"/>
      <c r="AD122"/>
      <c r="AE122"/>
      <c r="AF122"/>
      <c r="AG122"/>
      <c r="AH122"/>
      <c r="AI122"/>
    </row>
    <row r="123" spans="10:35" x14ac:dyDescent="0.2">
      <c r="J123" s="39"/>
      <c r="L123" s="39"/>
      <c r="N123" s="73"/>
      <c r="O123" s="73"/>
      <c r="P123" s="76"/>
      <c r="Q123" s="73"/>
      <c r="R123" s="76"/>
      <c r="S123" s="73"/>
      <c r="T123" s="76"/>
      <c r="U123" s="76"/>
      <c r="V123" s="76"/>
      <c r="W123" s="76"/>
      <c r="X123" s="76"/>
      <c r="Z123"/>
      <c r="AA123"/>
      <c r="AB123"/>
      <c r="AC123"/>
      <c r="AD123"/>
      <c r="AE123"/>
      <c r="AF123"/>
      <c r="AG123"/>
      <c r="AH123"/>
      <c r="AI123"/>
    </row>
    <row r="124" spans="10:35" x14ac:dyDescent="0.2">
      <c r="J124" s="39"/>
      <c r="L124" s="39"/>
      <c r="N124" s="73"/>
      <c r="O124" s="73"/>
      <c r="P124" s="76"/>
      <c r="Q124" s="73"/>
      <c r="R124" s="76"/>
      <c r="S124" s="73"/>
      <c r="T124" s="76"/>
      <c r="U124" s="76"/>
      <c r="V124" s="76"/>
      <c r="W124" s="76"/>
      <c r="X124" s="76"/>
      <c r="Z124"/>
      <c r="AA124"/>
      <c r="AB124"/>
      <c r="AC124"/>
      <c r="AD124"/>
      <c r="AE124"/>
      <c r="AF124"/>
      <c r="AG124"/>
      <c r="AH124"/>
      <c r="AI124"/>
    </row>
    <row r="125" spans="10:35" x14ac:dyDescent="0.2">
      <c r="J125" s="39"/>
      <c r="L125" s="39"/>
      <c r="N125" s="73"/>
      <c r="O125" s="73"/>
      <c r="P125" s="76"/>
      <c r="Q125" s="73"/>
      <c r="R125" s="76"/>
      <c r="S125" s="73"/>
      <c r="T125" s="76"/>
      <c r="U125" s="76"/>
      <c r="V125" s="76"/>
      <c r="W125" s="76"/>
      <c r="X125" s="76"/>
      <c r="Z125"/>
      <c r="AA125"/>
      <c r="AB125"/>
      <c r="AC125"/>
      <c r="AD125"/>
      <c r="AE125"/>
      <c r="AF125"/>
      <c r="AG125"/>
      <c r="AH125"/>
      <c r="AI125"/>
    </row>
    <row r="126" spans="10:35" x14ac:dyDescent="0.2">
      <c r="J126" s="39"/>
      <c r="L126" s="39"/>
      <c r="N126" s="73"/>
      <c r="O126" s="73"/>
      <c r="P126" s="76"/>
      <c r="Q126" s="73"/>
      <c r="R126" s="76"/>
      <c r="S126" s="73"/>
      <c r="T126" s="76"/>
      <c r="U126" s="76"/>
      <c r="V126" s="76"/>
      <c r="W126" s="76"/>
      <c r="X126" s="76"/>
      <c r="Z126"/>
      <c r="AA126"/>
      <c r="AB126"/>
      <c r="AC126"/>
      <c r="AD126"/>
      <c r="AE126"/>
      <c r="AF126"/>
      <c r="AG126"/>
      <c r="AH126"/>
      <c r="AI126"/>
    </row>
    <row r="127" spans="10:35" x14ac:dyDescent="0.2">
      <c r="J127" s="39"/>
      <c r="L127" s="76"/>
      <c r="N127" s="39"/>
      <c r="P127" s="39"/>
      <c r="R127" s="39"/>
      <c r="T127" s="39"/>
      <c r="V127" s="73"/>
      <c r="X127" s="76"/>
      <c r="AA127" s="76"/>
      <c r="AB127" s="76"/>
      <c r="AD127"/>
      <c r="AE127"/>
      <c r="AF127"/>
      <c r="AG127"/>
      <c r="AH127"/>
      <c r="AI127"/>
    </row>
    <row r="128" spans="10:35" x14ac:dyDescent="0.2">
      <c r="J128" s="39"/>
      <c r="L128" s="76"/>
      <c r="N128" s="39"/>
      <c r="P128" s="39"/>
      <c r="R128" s="39"/>
      <c r="T128" s="39"/>
      <c r="V128" s="73"/>
      <c r="X128" s="76"/>
      <c r="AA128" s="76"/>
      <c r="AB128" s="76"/>
      <c r="AD128"/>
      <c r="AE128"/>
      <c r="AF128"/>
      <c r="AG128"/>
      <c r="AH128"/>
      <c r="AI128"/>
    </row>
    <row r="129" spans="10:35" x14ac:dyDescent="0.2">
      <c r="J129" s="39"/>
      <c r="L129" s="76"/>
      <c r="N129" s="39"/>
      <c r="P129" s="39"/>
      <c r="R129" s="39"/>
      <c r="T129" s="39"/>
      <c r="V129" s="73"/>
      <c r="X129" s="76"/>
      <c r="AA129" s="76"/>
      <c r="AB129" s="76"/>
      <c r="AD129"/>
      <c r="AE129"/>
      <c r="AF129"/>
      <c r="AG129"/>
      <c r="AH129"/>
      <c r="AI129"/>
    </row>
    <row r="130" spans="10:35" x14ac:dyDescent="0.2">
      <c r="J130" s="39"/>
      <c r="L130" s="76"/>
      <c r="N130" s="39"/>
      <c r="P130" s="39"/>
      <c r="R130" s="39"/>
      <c r="T130" s="39"/>
      <c r="V130" s="73"/>
      <c r="X130" s="76"/>
      <c r="AA130" s="76"/>
      <c r="AB130" s="76"/>
      <c r="AD130"/>
      <c r="AE130"/>
      <c r="AF130"/>
      <c r="AG130"/>
      <c r="AH130"/>
      <c r="AI130"/>
    </row>
    <row r="131" spans="10:35" x14ac:dyDescent="0.2">
      <c r="J131" s="39"/>
      <c r="L131" s="76"/>
      <c r="N131" s="39"/>
      <c r="P131" s="39"/>
      <c r="R131" s="39"/>
      <c r="T131" s="39"/>
      <c r="V131" s="73"/>
      <c r="X131" s="76"/>
      <c r="AA131" s="76"/>
      <c r="AB131" s="76"/>
      <c r="AD131"/>
      <c r="AE131"/>
      <c r="AF131"/>
      <c r="AG131"/>
      <c r="AH131"/>
      <c r="AI131"/>
    </row>
    <row r="132" spans="10:35" x14ac:dyDescent="0.2">
      <c r="J132" s="39"/>
      <c r="L132" s="76"/>
      <c r="N132" s="39"/>
      <c r="P132" s="39"/>
      <c r="R132" s="39"/>
      <c r="T132" s="39"/>
      <c r="V132" s="73"/>
      <c r="X132" s="76"/>
      <c r="AA132" s="76"/>
      <c r="AB132" s="76"/>
      <c r="AD132"/>
      <c r="AE132"/>
      <c r="AF132"/>
      <c r="AG132"/>
      <c r="AH132"/>
      <c r="AI132"/>
    </row>
    <row r="133" spans="10:35" x14ac:dyDescent="0.2">
      <c r="J133" s="39"/>
      <c r="L133" s="76"/>
      <c r="N133" s="39"/>
      <c r="P133" s="39"/>
      <c r="R133" s="39"/>
      <c r="T133" s="39"/>
      <c r="V133" s="73"/>
      <c r="X133" s="76"/>
      <c r="AA133" s="76"/>
      <c r="AB133" s="76"/>
      <c r="AD133"/>
      <c r="AE133"/>
      <c r="AF133"/>
      <c r="AG133"/>
      <c r="AH133"/>
      <c r="AI133"/>
    </row>
    <row r="134" spans="10:35" x14ac:dyDescent="0.2">
      <c r="J134" s="39"/>
      <c r="L134" s="39"/>
      <c r="N134" s="39"/>
      <c r="P134" s="39"/>
      <c r="R134" s="39"/>
      <c r="T134" s="39"/>
      <c r="U134" s="76"/>
      <c r="V134" s="73"/>
      <c r="X134" s="76"/>
      <c r="AA134" s="76"/>
      <c r="AB134" s="76"/>
      <c r="AD134"/>
      <c r="AE134"/>
      <c r="AF134"/>
      <c r="AG134"/>
      <c r="AH134"/>
      <c r="AI134"/>
    </row>
    <row r="135" spans="10:35" x14ac:dyDescent="0.2">
      <c r="J135" s="39"/>
      <c r="L135" s="39"/>
      <c r="N135" s="39"/>
      <c r="P135" s="39"/>
      <c r="R135" s="39"/>
      <c r="T135" s="39"/>
      <c r="U135" s="76"/>
      <c r="V135" s="73"/>
      <c r="X135" s="76"/>
      <c r="AA135" s="76"/>
      <c r="AB135" s="76"/>
      <c r="AD135"/>
      <c r="AE135"/>
      <c r="AF135"/>
      <c r="AG135"/>
      <c r="AH135"/>
      <c r="AI135"/>
    </row>
    <row r="136" spans="10:35" x14ac:dyDescent="0.2">
      <c r="J136" s="39"/>
      <c r="L136" s="39"/>
      <c r="N136" s="39"/>
      <c r="P136" s="39"/>
      <c r="R136" s="39"/>
      <c r="T136" s="39"/>
      <c r="U136" s="76"/>
      <c r="V136" s="73"/>
      <c r="X136" s="76"/>
      <c r="AA136" s="76"/>
      <c r="AB136" s="76"/>
      <c r="AD136"/>
      <c r="AE136"/>
      <c r="AF136"/>
      <c r="AG136"/>
      <c r="AH136"/>
      <c r="AI136"/>
    </row>
  </sheetData>
  <sortState ref="B3:O20">
    <sortCondition descending="1" ref="O3:O20"/>
  </sortState>
  <mergeCells count="6">
    <mergeCell ref="I2:J2"/>
    <mergeCell ref="K2:L2"/>
    <mergeCell ref="S2:T2"/>
    <mergeCell ref="M2:N2"/>
    <mergeCell ref="O2:P2"/>
    <mergeCell ref="Q2:R2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"/>
  <sheetViews>
    <sheetView zoomScale="90" zoomScaleNormal="90" workbookViewId="0">
      <selection activeCell="C13" sqref="C13"/>
    </sheetView>
  </sheetViews>
  <sheetFormatPr baseColWidth="10" defaultColWidth="11.5703125" defaultRowHeight="12.75" x14ac:dyDescent="0.2"/>
  <cols>
    <col min="1" max="1" width="5.5703125" style="67" customWidth="1"/>
    <col min="2" max="2" width="10.5703125" style="45" customWidth="1"/>
    <col min="3" max="3" width="27" style="45" bestFit="1" customWidth="1"/>
    <col min="4" max="4" width="31.5703125" style="194" bestFit="1" customWidth="1"/>
    <col min="5" max="5" width="0.85546875" customWidth="1"/>
    <col min="6" max="6" width="7.42578125" style="35" customWidth="1"/>
    <col min="7" max="7" width="7.42578125" style="42" customWidth="1"/>
    <col min="8" max="8" width="5.140625" style="31" bestFit="1" customWidth="1"/>
    <col min="9" max="9" width="6.140625" style="38" customWidth="1"/>
    <col min="10" max="10" width="6.42578125" style="195" bestFit="1" customWidth="1"/>
    <col min="11" max="11" width="23.85546875" customWidth="1"/>
    <col min="12" max="13" width="8.85546875" style="67" customWidth="1"/>
    <col min="14" max="14" width="25.85546875" style="45" customWidth="1"/>
    <col min="15" max="15" width="32" style="45" bestFit="1" customWidth="1"/>
    <col min="16" max="16" width="8.85546875" style="67" customWidth="1"/>
    <col min="17" max="17" width="7.5703125" style="45" customWidth="1"/>
  </cols>
  <sheetData>
    <row r="1" spans="1:13" s="72" customFormat="1" ht="24" customHeight="1" x14ac:dyDescent="0.2">
      <c r="A1" s="120"/>
      <c r="B1" s="122"/>
      <c r="C1" s="186" t="s">
        <v>638</v>
      </c>
      <c r="D1" s="196"/>
      <c r="F1" s="35"/>
      <c r="G1" s="42"/>
      <c r="H1" s="31"/>
      <c r="I1" s="38"/>
      <c r="J1" s="195"/>
      <c r="L1" s="1"/>
      <c r="M1" s="1"/>
    </row>
  </sheetData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85"/>
  <sheetViews>
    <sheetView zoomScale="80" zoomScaleNormal="80" workbookViewId="0">
      <selection activeCell="C33" sqref="C33"/>
    </sheetView>
  </sheetViews>
  <sheetFormatPr baseColWidth="10" defaultColWidth="11.5703125" defaultRowHeight="12.75" x14ac:dyDescent="0.2"/>
  <cols>
    <col min="1" max="1" width="5.5703125" style="67" customWidth="1"/>
    <col min="2" max="2" width="11.85546875" style="45" customWidth="1"/>
    <col min="3" max="3" width="20" style="45" bestFit="1" customWidth="1"/>
    <col min="4" max="4" width="22.28515625" style="194" bestFit="1" customWidth="1"/>
    <col min="5" max="5" width="0.85546875" customWidth="1"/>
    <col min="6" max="6" width="7.140625" style="35" bestFit="1" customWidth="1"/>
    <col min="7" max="7" width="7.28515625" style="42" bestFit="1" customWidth="1"/>
    <col min="8" max="8" width="5.140625" style="31" bestFit="1" customWidth="1"/>
    <col min="9" max="9" width="6.140625" style="38" customWidth="1"/>
    <col min="10" max="10" width="5.5703125" style="195" customWidth="1"/>
    <col min="11" max="11" width="5.7109375" style="39" customWidth="1"/>
    <col min="12" max="12" width="5.5703125" style="42" customWidth="1"/>
    <col min="13" max="13" width="5.7109375" style="39" customWidth="1"/>
    <col min="14" max="14" width="5.5703125" style="42" customWidth="1"/>
    <col min="15" max="15" width="5.7109375" style="39" customWidth="1"/>
    <col min="16" max="16" width="5.5703125" style="42" customWidth="1"/>
    <col min="17" max="17" width="11.7109375" style="39" bestFit="1" customWidth="1"/>
    <col min="18" max="18" width="7.42578125" customWidth="1"/>
    <col min="19" max="19" width="6" style="73" bestFit="1" customWidth="1"/>
    <col min="20" max="20" width="12.140625" style="73" customWidth="1"/>
    <col min="21" max="21" width="18.42578125" bestFit="1" customWidth="1"/>
    <col min="22" max="22" width="21.5703125" bestFit="1" customWidth="1"/>
    <col min="23" max="23" width="6.5703125" style="73" bestFit="1" customWidth="1"/>
    <col min="24" max="24" width="7.140625" style="73" bestFit="1" customWidth="1"/>
    <col min="25" max="25" width="5.7109375" style="177" bestFit="1" customWidth="1"/>
    <col min="26" max="26" width="5.42578125" style="270" customWidth="1"/>
    <col min="27" max="27" width="5.42578125" style="177" bestFit="1" customWidth="1"/>
    <col min="28" max="28" width="5.42578125" style="270" customWidth="1"/>
    <col min="29" max="29" width="5.42578125" style="177" bestFit="1" customWidth="1"/>
    <col min="30" max="30" width="5.42578125" style="270" customWidth="1"/>
    <col min="31" max="31" width="5.42578125" style="177" bestFit="1" customWidth="1"/>
    <col min="32" max="32" width="5.42578125" style="270" customWidth="1"/>
    <col min="33" max="33" width="2.5703125" customWidth="1"/>
  </cols>
  <sheetData>
    <row r="1" spans="1:36" s="72" customFormat="1" ht="25.5" customHeight="1" x14ac:dyDescent="0.2">
      <c r="A1" s="120"/>
      <c r="B1" s="122" t="s">
        <v>764</v>
      </c>
      <c r="C1" s="119"/>
      <c r="D1" s="196"/>
      <c r="F1" s="35"/>
      <c r="G1" s="42"/>
      <c r="H1" s="31"/>
      <c r="I1" s="38"/>
      <c r="J1" s="195"/>
      <c r="K1" s="39"/>
      <c r="L1" s="42"/>
      <c r="M1" s="39"/>
      <c r="N1" s="42"/>
      <c r="O1" s="39"/>
      <c r="P1" s="42"/>
      <c r="Q1" s="39"/>
      <c r="S1" s="1"/>
      <c r="T1" s="1"/>
      <c r="U1" s="1" t="s">
        <v>10</v>
      </c>
      <c r="V1"/>
      <c r="W1" s="73"/>
      <c r="X1" s="73"/>
      <c r="Y1" s="177"/>
      <c r="Z1" s="270"/>
      <c r="AA1" s="177"/>
      <c r="AB1" s="270"/>
      <c r="AC1" s="177"/>
      <c r="AD1" s="270"/>
      <c r="AE1" s="177"/>
      <c r="AF1" s="270"/>
      <c r="AG1"/>
      <c r="AH1"/>
    </row>
    <row r="2" spans="1:36" s="72" customFormat="1" ht="22.5" customHeight="1" x14ac:dyDescent="0.2">
      <c r="A2" s="32" t="s">
        <v>25</v>
      </c>
      <c r="B2" s="32" t="s">
        <v>26</v>
      </c>
      <c r="C2" s="32" t="s">
        <v>27</v>
      </c>
      <c r="D2" s="32" t="s">
        <v>37</v>
      </c>
      <c r="F2" s="32" t="s">
        <v>34</v>
      </c>
      <c r="G2" s="32" t="s">
        <v>33</v>
      </c>
      <c r="H2" s="32" t="s">
        <v>29</v>
      </c>
      <c r="I2" s="323" t="s">
        <v>38</v>
      </c>
      <c r="J2" s="329"/>
      <c r="K2" s="323" t="s">
        <v>39</v>
      </c>
      <c r="L2" s="329"/>
      <c r="M2" s="323" t="s">
        <v>40</v>
      </c>
      <c r="N2" s="329"/>
      <c r="O2" s="323" t="s">
        <v>19</v>
      </c>
      <c r="P2" s="329"/>
      <c r="Q2" s="32" t="s">
        <v>36</v>
      </c>
      <c r="S2" s="161" t="s">
        <v>99</v>
      </c>
      <c r="T2" s="161"/>
      <c r="U2" s="161" t="s">
        <v>100</v>
      </c>
      <c r="V2" s="161" t="s">
        <v>101</v>
      </c>
      <c r="W2" s="161" t="s">
        <v>138</v>
      </c>
      <c r="X2" s="161" t="s">
        <v>102</v>
      </c>
      <c r="Y2" s="161" t="s">
        <v>16</v>
      </c>
      <c r="Z2" s="271"/>
      <c r="AA2" s="161" t="s">
        <v>17</v>
      </c>
      <c r="AB2" s="271"/>
      <c r="AC2" s="161" t="s">
        <v>18</v>
      </c>
      <c r="AD2" s="271"/>
      <c r="AE2" s="161" t="s">
        <v>107</v>
      </c>
      <c r="AF2" s="271"/>
      <c r="AI2"/>
      <c r="AJ2"/>
    </row>
    <row r="3" spans="1:36" x14ac:dyDescent="0.2">
      <c r="A3" s="32">
        <v>1</v>
      </c>
      <c r="B3" s="100" t="s">
        <v>575</v>
      </c>
      <c r="C3" s="98" t="s">
        <v>278</v>
      </c>
      <c r="D3" s="97" t="s">
        <v>724</v>
      </c>
      <c r="F3" s="96">
        <v>1</v>
      </c>
      <c r="G3" s="99">
        <v>4</v>
      </c>
      <c r="H3" s="198" t="s">
        <v>4</v>
      </c>
      <c r="I3" s="96">
        <v>1</v>
      </c>
      <c r="J3" s="37">
        <f t="shared" ref="J3:J34" si="0">IF(OR(I3="DSQ",I3="RAF",I3="DNC",I3="DPG"),0,IF(OR(I3="DNS",I3="DNF"),100*(($G3-$G3+1)/$G3)+10*(LOG($G3/$G3)),100*(($G3-I3+1)/$G3)+10*(LOG($G3/I3))))</f>
        <v>106.02059991327963</v>
      </c>
      <c r="K3" s="96">
        <v>1</v>
      </c>
      <c r="L3" s="37">
        <f t="shared" ref="L3:L34" si="1">IF(OR(K3="DSQ",K3="RAF",K3="DNC",K3="DPG"),0,IF(OR(K3="DNS",K3="DNF"),100*(($G3-$G3+1)/$G3)+10*(LOG($G3/$G3)),100*(($G3-K3+1)/$G3)+10*(LOG($G3/K3))))</f>
        <v>106.02059991327963</v>
      </c>
      <c r="M3" s="96">
        <v>1</v>
      </c>
      <c r="N3" s="37">
        <f t="shared" ref="N3:N34" si="2">IF(OR(M3="DSQ",M3="RAF",M3="DNC",M3="DPG"),0,IF(OR(M3="DNS",M3="DNF"),100*(($G3-$G3+1)/$G3)+10*(LOG($G3/$G3)),100*(($G3-M3+1)/$G3)+10*(LOG($G3/M3))))</f>
        <v>106.02059991327963</v>
      </c>
      <c r="O3" s="96">
        <v>1</v>
      </c>
      <c r="P3" s="37">
        <f t="shared" ref="P3:P34" si="3">IF(OR(O3="DSQ",O3="RAF",O3="DNC",O3="DPG"),0,IF(OR(O3="DNS",O3="DNF"),100*(($G3-$G3+1)/$G3)+10*(LOG($G3/$G3)),100*(($G3-O3+1)/$G3)+10*(LOG($G3/O3))))</f>
        <v>106.02059991327963</v>
      </c>
      <c r="Q3" s="40">
        <f t="shared" ref="Q3:Q34" si="4">J3+L3+N3+P3</f>
        <v>424.0823996531185</v>
      </c>
      <c r="S3" s="210">
        <v>1</v>
      </c>
      <c r="T3" s="210" t="s">
        <v>648</v>
      </c>
      <c r="U3" s="211" t="s">
        <v>673</v>
      </c>
      <c r="V3" s="211" t="s">
        <v>694</v>
      </c>
      <c r="W3" s="212" t="s">
        <v>67</v>
      </c>
      <c r="X3" s="210">
        <v>3</v>
      </c>
      <c r="Y3" s="213">
        <v>1</v>
      </c>
      <c r="Z3" s="272">
        <v>1</v>
      </c>
      <c r="AA3" s="213">
        <v>1</v>
      </c>
      <c r="AB3" s="272">
        <v>1</v>
      </c>
      <c r="AC3" s="213">
        <v>2</v>
      </c>
      <c r="AD3" s="272">
        <v>2</v>
      </c>
      <c r="AE3" s="213">
        <v>1</v>
      </c>
      <c r="AF3" s="272">
        <v>1</v>
      </c>
      <c r="AG3" s="72"/>
    </row>
    <row r="4" spans="1:36" x14ac:dyDescent="0.2">
      <c r="A4" s="32">
        <v>2</v>
      </c>
      <c r="B4" s="100">
        <v>77</v>
      </c>
      <c r="C4" s="98" t="s">
        <v>129</v>
      </c>
      <c r="D4" s="97" t="s">
        <v>698</v>
      </c>
      <c r="F4" s="96">
        <v>1</v>
      </c>
      <c r="G4" s="99">
        <v>15</v>
      </c>
      <c r="H4" s="198" t="s">
        <v>68</v>
      </c>
      <c r="I4" s="96">
        <v>1</v>
      </c>
      <c r="J4" s="37">
        <f t="shared" si="0"/>
        <v>111.76091259055681</v>
      </c>
      <c r="K4" s="96">
        <v>3</v>
      </c>
      <c r="L4" s="37">
        <f t="shared" si="1"/>
        <v>93.656366710026859</v>
      </c>
      <c r="M4" s="96">
        <v>2</v>
      </c>
      <c r="N4" s="37">
        <f t="shared" si="2"/>
        <v>102.08394596725033</v>
      </c>
      <c r="O4" s="96">
        <v>1</v>
      </c>
      <c r="P4" s="37">
        <f t="shared" si="3"/>
        <v>111.76091259055681</v>
      </c>
      <c r="Q4" s="40">
        <f t="shared" si="4"/>
        <v>419.26213785839082</v>
      </c>
      <c r="S4" s="210">
        <v>2</v>
      </c>
      <c r="T4" s="210" t="s">
        <v>309</v>
      </c>
      <c r="U4" s="211" t="s">
        <v>105</v>
      </c>
      <c r="V4" s="211" t="s">
        <v>222</v>
      </c>
      <c r="W4" s="212" t="s">
        <v>67</v>
      </c>
      <c r="X4" s="210">
        <v>9</v>
      </c>
      <c r="Y4" s="213" t="s">
        <v>695</v>
      </c>
      <c r="Z4" s="272">
        <v>3</v>
      </c>
      <c r="AA4" s="213" t="s">
        <v>157</v>
      </c>
      <c r="AB4" s="272">
        <v>8</v>
      </c>
      <c r="AC4" s="213">
        <v>4</v>
      </c>
      <c r="AD4" s="272">
        <v>4</v>
      </c>
      <c r="AE4" s="213">
        <v>2</v>
      </c>
      <c r="AF4" s="272">
        <v>2</v>
      </c>
      <c r="AG4" s="72"/>
    </row>
    <row r="5" spans="1:36" x14ac:dyDescent="0.2">
      <c r="A5" s="32">
        <v>3</v>
      </c>
      <c r="B5" s="100" t="s">
        <v>648</v>
      </c>
      <c r="C5" s="98" t="s">
        <v>673</v>
      </c>
      <c r="D5" s="97" t="s">
        <v>694</v>
      </c>
      <c r="F5" s="96">
        <v>1</v>
      </c>
      <c r="G5" s="99">
        <v>7</v>
      </c>
      <c r="H5" s="198" t="s">
        <v>67</v>
      </c>
      <c r="I5" s="96">
        <v>1</v>
      </c>
      <c r="J5" s="37">
        <f t="shared" si="0"/>
        <v>108.45098040014257</v>
      </c>
      <c r="K5" s="96">
        <v>1</v>
      </c>
      <c r="L5" s="37">
        <f t="shared" si="1"/>
        <v>108.45098040014257</v>
      </c>
      <c r="M5" s="96">
        <v>2</v>
      </c>
      <c r="N5" s="37">
        <f t="shared" si="2"/>
        <v>91.154966157788465</v>
      </c>
      <c r="O5" s="96">
        <v>1</v>
      </c>
      <c r="P5" s="37">
        <f t="shared" si="3"/>
        <v>108.45098040014257</v>
      </c>
      <c r="Q5" s="40">
        <f t="shared" si="4"/>
        <v>416.50790735821619</v>
      </c>
      <c r="S5" s="210">
        <v>3</v>
      </c>
      <c r="T5" s="210" t="s">
        <v>563</v>
      </c>
      <c r="U5" s="211" t="s">
        <v>564</v>
      </c>
      <c r="V5" s="211" t="s">
        <v>312</v>
      </c>
      <c r="W5" s="212" t="s">
        <v>67</v>
      </c>
      <c r="X5" s="210">
        <v>13</v>
      </c>
      <c r="Y5" s="213">
        <v>3</v>
      </c>
      <c r="Z5" s="272">
        <v>3</v>
      </c>
      <c r="AA5" s="213" t="s">
        <v>157</v>
      </c>
      <c r="AB5" s="272">
        <v>8</v>
      </c>
      <c r="AC5" s="213">
        <v>7</v>
      </c>
      <c r="AD5" s="272">
        <v>7</v>
      </c>
      <c r="AE5" s="213">
        <v>3</v>
      </c>
      <c r="AF5" s="272">
        <v>3</v>
      </c>
    </row>
    <row r="6" spans="1:36" x14ac:dyDescent="0.2">
      <c r="A6" s="32">
        <v>4</v>
      </c>
      <c r="B6" s="100" t="s">
        <v>743</v>
      </c>
      <c r="C6" s="98" t="s">
        <v>744</v>
      </c>
      <c r="D6" s="97" t="s">
        <v>745</v>
      </c>
      <c r="F6" s="96">
        <v>1</v>
      </c>
      <c r="G6" s="99">
        <v>12</v>
      </c>
      <c r="H6" s="198" t="s">
        <v>746</v>
      </c>
      <c r="I6" s="96">
        <v>1</v>
      </c>
      <c r="J6" s="37">
        <f t="shared" si="0"/>
        <v>110.79181246047625</v>
      </c>
      <c r="K6" s="96">
        <v>4</v>
      </c>
      <c r="L6" s="37">
        <f t="shared" si="1"/>
        <v>79.771212547196626</v>
      </c>
      <c r="M6" s="96">
        <v>1</v>
      </c>
      <c r="N6" s="37">
        <f t="shared" si="2"/>
        <v>110.79181246047625</v>
      </c>
      <c r="O6" s="96">
        <v>1</v>
      </c>
      <c r="P6" s="37">
        <f t="shared" si="3"/>
        <v>110.79181246047625</v>
      </c>
      <c r="Q6" s="40">
        <f t="shared" si="4"/>
        <v>412.14664992862538</v>
      </c>
      <c r="S6" s="210">
        <v>4</v>
      </c>
      <c r="T6" s="210" t="s">
        <v>568</v>
      </c>
      <c r="U6" s="211" t="s">
        <v>569</v>
      </c>
      <c r="V6" s="211" t="s">
        <v>675</v>
      </c>
      <c r="W6" s="212" t="s">
        <v>67</v>
      </c>
      <c r="X6" s="210">
        <v>14</v>
      </c>
      <c r="Y6" s="213" t="s">
        <v>695</v>
      </c>
      <c r="Z6" s="272">
        <v>7</v>
      </c>
      <c r="AA6" s="213" t="s">
        <v>157</v>
      </c>
      <c r="AB6" s="272">
        <v>8</v>
      </c>
      <c r="AC6" s="213">
        <v>1</v>
      </c>
      <c r="AD6" s="272">
        <v>1</v>
      </c>
      <c r="AE6" s="213">
        <v>6</v>
      </c>
      <c r="AF6" s="272">
        <v>6</v>
      </c>
    </row>
    <row r="7" spans="1:36" x14ac:dyDescent="0.2">
      <c r="A7" s="32">
        <v>5</v>
      </c>
      <c r="B7" s="100" t="s">
        <v>314</v>
      </c>
      <c r="C7" s="98" t="s">
        <v>231</v>
      </c>
      <c r="D7" s="97" t="s">
        <v>728</v>
      </c>
      <c r="F7" s="96">
        <v>2</v>
      </c>
      <c r="G7" s="99">
        <v>9</v>
      </c>
      <c r="H7" s="198" t="s">
        <v>71</v>
      </c>
      <c r="I7" s="96">
        <v>2</v>
      </c>
      <c r="J7" s="37">
        <f t="shared" si="0"/>
        <v>95.421014026642325</v>
      </c>
      <c r="K7" s="96">
        <v>1</v>
      </c>
      <c r="L7" s="37">
        <f t="shared" si="1"/>
        <v>109.54242509439325</v>
      </c>
      <c r="M7" s="96">
        <v>1</v>
      </c>
      <c r="N7" s="37">
        <f t="shared" si="2"/>
        <v>109.54242509439325</v>
      </c>
      <c r="O7" s="96">
        <v>2</v>
      </c>
      <c r="P7" s="37">
        <f t="shared" si="3"/>
        <v>95.421014026642325</v>
      </c>
      <c r="Q7" s="40">
        <f t="shared" si="4"/>
        <v>409.9268782420711</v>
      </c>
      <c r="S7" s="210">
        <v>5</v>
      </c>
      <c r="T7" s="210" t="s">
        <v>311</v>
      </c>
      <c r="U7" s="211" t="s">
        <v>163</v>
      </c>
      <c r="V7" s="211" t="s">
        <v>567</v>
      </c>
      <c r="W7" s="212" t="s">
        <v>67</v>
      </c>
      <c r="X7" s="210">
        <v>14</v>
      </c>
      <c r="Y7" s="213">
        <v>4</v>
      </c>
      <c r="Z7" s="272">
        <v>4</v>
      </c>
      <c r="AA7" s="213" t="s">
        <v>157</v>
      </c>
      <c r="AB7" s="272">
        <v>8</v>
      </c>
      <c r="AC7" s="213">
        <v>6</v>
      </c>
      <c r="AD7" s="272">
        <v>6</v>
      </c>
      <c r="AE7" s="213">
        <v>4</v>
      </c>
      <c r="AF7" s="272">
        <v>4</v>
      </c>
    </row>
    <row r="8" spans="1:36" x14ac:dyDescent="0.2">
      <c r="A8" s="32">
        <v>6</v>
      </c>
      <c r="B8" s="100">
        <v>13</v>
      </c>
      <c r="C8" s="98" t="s">
        <v>700</v>
      </c>
      <c r="D8" s="97" t="s">
        <v>232</v>
      </c>
      <c r="F8" s="96">
        <v>2</v>
      </c>
      <c r="G8" s="99">
        <v>15</v>
      </c>
      <c r="H8" s="198" t="s">
        <v>68</v>
      </c>
      <c r="I8" s="96">
        <v>6</v>
      </c>
      <c r="J8" s="37">
        <f t="shared" si="0"/>
        <v>70.646066753387032</v>
      </c>
      <c r="K8" s="96">
        <v>2</v>
      </c>
      <c r="L8" s="37">
        <f t="shared" si="1"/>
        <v>102.08394596725033</v>
      </c>
      <c r="M8" s="96">
        <v>1</v>
      </c>
      <c r="N8" s="37">
        <f t="shared" si="2"/>
        <v>111.76091259055681</v>
      </c>
      <c r="O8" s="96">
        <v>2</v>
      </c>
      <c r="P8" s="37">
        <f t="shared" si="3"/>
        <v>102.08394596725033</v>
      </c>
      <c r="Q8" s="40">
        <f t="shared" si="4"/>
        <v>386.5748712784445</v>
      </c>
      <c r="S8" s="210">
        <v>6</v>
      </c>
      <c r="T8" s="210" t="s">
        <v>571</v>
      </c>
      <c r="U8" s="211" t="s">
        <v>225</v>
      </c>
      <c r="V8" s="211" t="s">
        <v>696</v>
      </c>
      <c r="W8" s="212" t="s">
        <v>67</v>
      </c>
      <c r="X8" s="210">
        <v>15</v>
      </c>
      <c r="Y8" s="213">
        <v>5</v>
      </c>
      <c r="Z8" s="272">
        <v>5</v>
      </c>
      <c r="AA8" s="213" t="s">
        <v>157</v>
      </c>
      <c r="AB8" s="272">
        <v>8</v>
      </c>
      <c r="AC8" s="213">
        <v>5</v>
      </c>
      <c r="AD8" s="272">
        <v>5</v>
      </c>
      <c r="AE8" s="213">
        <v>5</v>
      </c>
      <c r="AF8" s="272">
        <v>5</v>
      </c>
    </row>
    <row r="9" spans="1:36" x14ac:dyDescent="0.2">
      <c r="A9" s="32">
        <v>7</v>
      </c>
      <c r="B9" s="100" t="s">
        <v>644</v>
      </c>
      <c r="C9" s="98" t="s">
        <v>668</v>
      </c>
      <c r="D9" s="97" t="s">
        <v>757</v>
      </c>
      <c r="F9" s="96">
        <v>1</v>
      </c>
      <c r="G9" s="99">
        <v>10</v>
      </c>
      <c r="H9" s="198" t="s">
        <v>73</v>
      </c>
      <c r="I9" s="96">
        <v>1</v>
      </c>
      <c r="J9" s="37">
        <f t="shared" si="0"/>
        <v>110</v>
      </c>
      <c r="K9" s="96">
        <v>6</v>
      </c>
      <c r="L9" s="37">
        <f t="shared" si="1"/>
        <v>52.218487496163561</v>
      </c>
      <c r="M9" s="96">
        <v>2</v>
      </c>
      <c r="N9" s="37">
        <f t="shared" si="2"/>
        <v>96.989700043360187</v>
      </c>
      <c r="O9" s="96">
        <v>1</v>
      </c>
      <c r="P9" s="37">
        <f t="shared" si="3"/>
        <v>110</v>
      </c>
      <c r="Q9" s="40">
        <f t="shared" si="4"/>
        <v>369.20818753952375</v>
      </c>
      <c r="S9" s="210">
        <v>7</v>
      </c>
      <c r="T9" s="210">
        <v>3</v>
      </c>
      <c r="U9" s="211" t="s">
        <v>131</v>
      </c>
      <c r="V9" s="211" t="s">
        <v>697</v>
      </c>
      <c r="W9" s="212" t="s">
        <v>67</v>
      </c>
      <c r="X9" s="210">
        <v>17</v>
      </c>
      <c r="Y9" s="213">
        <v>7</v>
      </c>
      <c r="Z9" s="272">
        <v>7</v>
      </c>
      <c r="AA9" s="213" t="s">
        <v>30</v>
      </c>
      <c r="AB9" s="272">
        <v>8</v>
      </c>
      <c r="AC9" s="213">
        <v>3</v>
      </c>
      <c r="AD9" s="272">
        <v>3</v>
      </c>
      <c r="AE9" s="213">
        <v>7</v>
      </c>
      <c r="AF9" s="272">
        <v>7</v>
      </c>
    </row>
    <row r="10" spans="1:36" x14ac:dyDescent="0.2">
      <c r="A10" s="32">
        <v>8</v>
      </c>
      <c r="B10" s="100" t="s">
        <v>574</v>
      </c>
      <c r="C10" s="98" t="s">
        <v>189</v>
      </c>
      <c r="D10" s="97" t="s">
        <v>758</v>
      </c>
      <c r="F10" s="96">
        <v>2</v>
      </c>
      <c r="G10" s="99">
        <v>10</v>
      </c>
      <c r="H10" s="198" t="s">
        <v>73</v>
      </c>
      <c r="I10" s="96">
        <v>4</v>
      </c>
      <c r="J10" s="37">
        <f t="shared" si="0"/>
        <v>73.979400086720375</v>
      </c>
      <c r="K10" s="96">
        <v>3</v>
      </c>
      <c r="L10" s="37">
        <f t="shared" si="1"/>
        <v>85.228787452803374</v>
      </c>
      <c r="M10" s="96">
        <v>1</v>
      </c>
      <c r="N10" s="37">
        <f t="shared" si="2"/>
        <v>110</v>
      </c>
      <c r="O10" s="96">
        <v>2</v>
      </c>
      <c r="P10" s="37">
        <f t="shared" si="3"/>
        <v>96.989700043360187</v>
      </c>
      <c r="Q10" s="40">
        <f t="shared" si="4"/>
        <v>366.19788758288394</v>
      </c>
      <c r="S10" s="214">
        <v>1</v>
      </c>
      <c r="T10" s="214">
        <v>77</v>
      </c>
      <c r="U10" s="215" t="s">
        <v>129</v>
      </c>
      <c r="V10" s="215" t="s">
        <v>698</v>
      </c>
      <c r="W10" s="216" t="s">
        <v>68</v>
      </c>
      <c r="X10" s="214">
        <v>4</v>
      </c>
      <c r="Y10" s="217">
        <v>1</v>
      </c>
      <c r="Z10" s="273">
        <v>1</v>
      </c>
      <c r="AA10" s="217">
        <v>3</v>
      </c>
      <c r="AB10" s="273">
        <v>3</v>
      </c>
      <c r="AC10" s="217">
        <v>2</v>
      </c>
      <c r="AD10" s="273">
        <v>2</v>
      </c>
      <c r="AE10" s="217">
        <v>1</v>
      </c>
      <c r="AF10" s="273" t="s">
        <v>699</v>
      </c>
    </row>
    <row r="11" spans="1:36" x14ac:dyDescent="0.2">
      <c r="A11" s="32">
        <v>9</v>
      </c>
      <c r="B11" s="100" t="s">
        <v>107</v>
      </c>
      <c r="C11" s="98" t="s">
        <v>681</v>
      </c>
      <c r="D11" s="97" t="s">
        <v>682</v>
      </c>
      <c r="F11" s="96">
        <v>1</v>
      </c>
      <c r="G11" s="99">
        <v>5</v>
      </c>
      <c r="H11" s="198" t="s">
        <v>139</v>
      </c>
      <c r="I11" s="96">
        <v>2</v>
      </c>
      <c r="J11" s="37">
        <f t="shared" si="0"/>
        <v>83.979400086720375</v>
      </c>
      <c r="K11" s="96">
        <v>1</v>
      </c>
      <c r="L11" s="37">
        <f t="shared" si="1"/>
        <v>106.98970004336019</v>
      </c>
      <c r="M11" s="96">
        <v>1</v>
      </c>
      <c r="N11" s="37">
        <f t="shared" si="2"/>
        <v>106.98970004336019</v>
      </c>
      <c r="O11" s="96">
        <v>3</v>
      </c>
      <c r="P11" s="37">
        <f t="shared" si="3"/>
        <v>62.218487496163561</v>
      </c>
      <c r="Q11" s="40">
        <f t="shared" si="4"/>
        <v>360.17728766960431</v>
      </c>
      <c r="S11" s="214">
        <v>2</v>
      </c>
      <c r="T11" s="214">
        <v>13</v>
      </c>
      <c r="U11" s="215" t="s">
        <v>700</v>
      </c>
      <c r="V11" s="215" t="s">
        <v>232</v>
      </c>
      <c r="W11" s="216" t="s">
        <v>68</v>
      </c>
      <c r="X11" s="214">
        <v>5</v>
      </c>
      <c r="Y11" s="217">
        <v>6</v>
      </c>
      <c r="Z11" s="273">
        <v>6</v>
      </c>
      <c r="AA11" s="217">
        <v>2</v>
      </c>
      <c r="AB11" s="273">
        <v>2</v>
      </c>
      <c r="AC11" s="217">
        <v>1</v>
      </c>
      <c r="AD11" s="273">
        <v>1</v>
      </c>
      <c r="AE11" s="217">
        <v>2</v>
      </c>
      <c r="AF11" s="273">
        <v>2</v>
      </c>
    </row>
    <row r="12" spans="1:36" x14ac:dyDescent="0.2">
      <c r="A12" s="32">
        <v>10</v>
      </c>
      <c r="B12" s="100">
        <v>2</v>
      </c>
      <c r="C12" s="98" t="s">
        <v>228</v>
      </c>
      <c r="D12" s="97" t="s">
        <v>229</v>
      </c>
      <c r="F12" s="96">
        <v>2</v>
      </c>
      <c r="G12" s="99">
        <v>12</v>
      </c>
      <c r="H12" s="198" t="s">
        <v>746</v>
      </c>
      <c r="I12" s="96">
        <v>2</v>
      </c>
      <c r="J12" s="37">
        <f t="shared" si="0"/>
        <v>99.448179170503096</v>
      </c>
      <c r="K12" s="96">
        <v>3</v>
      </c>
      <c r="L12" s="37">
        <f t="shared" si="1"/>
        <v>89.353933246612968</v>
      </c>
      <c r="M12" s="96">
        <v>5</v>
      </c>
      <c r="N12" s="37">
        <f t="shared" si="2"/>
        <v>70.468779083782721</v>
      </c>
      <c r="O12" s="96">
        <v>2</v>
      </c>
      <c r="P12" s="37">
        <f t="shared" si="3"/>
        <v>99.448179170503096</v>
      </c>
      <c r="Q12" s="40">
        <f t="shared" si="4"/>
        <v>358.71907067140182</v>
      </c>
      <c r="S12" s="214">
        <v>3</v>
      </c>
      <c r="T12" s="214" t="s">
        <v>597</v>
      </c>
      <c r="U12" s="215" t="s">
        <v>598</v>
      </c>
      <c r="V12" s="215" t="s">
        <v>701</v>
      </c>
      <c r="W12" s="216" t="s">
        <v>68</v>
      </c>
      <c r="X12" s="214">
        <v>11</v>
      </c>
      <c r="Y12" s="217" t="s">
        <v>695</v>
      </c>
      <c r="Z12" s="273">
        <v>8</v>
      </c>
      <c r="AA12" s="217">
        <v>1</v>
      </c>
      <c r="AB12" s="273">
        <v>1</v>
      </c>
      <c r="AC12" s="217">
        <v>3</v>
      </c>
      <c r="AD12" s="273">
        <v>3</v>
      </c>
      <c r="AE12" s="217">
        <v>7</v>
      </c>
      <c r="AF12" s="273">
        <v>7</v>
      </c>
    </row>
    <row r="13" spans="1:36" x14ac:dyDescent="0.2">
      <c r="A13" s="32">
        <v>11</v>
      </c>
      <c r="B13" s="100">
        <v>8507</v>
      </c>
      <c r="C13" s="98" t="s">
        <v>359</v>
      </c>
      <c r="D13" s="97" t="s">
        <v>714</v>
      </c>
      <c r="F13" s="96">
        <v>2</v>
      </c>
      <c r="G13" s="99">
        <v>7</v>
      </c>
      <c r="H13" s="198" t="s">
        <v>70</v>
      </c>
      <c r="I13" s="96">
        <v>1</v>
      </c>
      <c r="J13" s="37">
        <f t="shared" si="0"/>
        <v>108.45098040014257</v>
      </c>
      <c r="K13" s="96">
        <v>2</v>
      </c>
      <c r="L13" s="37">
        <f t="shared" si="1"/>
        <v>91.154966157788465</v>
      </c>
      <c r="M13" s="96">
        <v>3</v>
      </c>
      <c r="N13" s="37">
        <f t="shared" si="2"/>
        <v>75.108339281517374</v>
      </c>
      <c r="O13" s="96">
        <v>3</v>
      </c>
      <c r="P13" s="37">
        <f t="shared" si="3"/>
        <v>75.108339281517374</v>
      </c>
      <c r="Q13" s="40">
        <f t="shared" si="4"/>
        <v>349.82262512096577</v>
      </c>
      <c r="S13" s="214">
        <v>4</v>
      </c>
      <c r="T13" s="214">
        <v>62</v>
      </c>
      <c r="U13" s="215" t="s">
        <v>128</v>
      </c>
      <c r="V13" s="215" t="s">
        <v>283</v>
      </c>
      <c r="W13" s="216" t="s">
        <v>68</v>
      </c>
      <c r="X13" s="214">
        <v>11</v>
      </c>
      <c r="Y13" s="217">
        <v>3</v>
      </c>
      <c r="Z13" s="273">
        <v>3</v>
      </c>
      <c r="AA13" s="217">
        <v>5</v>
      </c>
      <c r="AB13" s="273">
        <v>5</v>
      </c>
      <c r="AC13" s="217">
        <v>4</v>
      </c>
      <c r="AD13" s="273">
        <v>4</v>
      </c>
      <c r="AE13" s="217">
        <v>4</v>
      </c>
      <c r="AF13" s="273">
        <v>4</v>
      </c>
    </row>
    <row r="14" spans="1:36" x14ac:dyDescent="0.2">
      <c r="A14" s="32">
        <v>12</v>
      </c>
      <c r="B14" s="100">
        <v>62</v>
      </c>
      <c r="C14" s="98" t="s">
        <v>128</v>
      </c>
      <c r="D14" s="97" t="s">
        <v>283</v>
      </c>
      <c r="F14" s="96">
        <v>4</v>
      </c>
      <c r="G14" s="99">
        <v>15</v>
      </c>
      <c r="H14" s="198" t="s">
        <v>68</v>
      </c>
      <c r="I14" s="96">
        <v>3</v>
      </c>
      <c r="J14" s="37">
        <f t="shared" si="0"/>
        <v>93.656366710026859</v>
      </c>
      <c r="K14" s="96">
        <v>5</v>
      </c>
      <c r="L14" s="37">
        <f t="shared" si="1"/>
        <v>78.104545880529955</v>
      </c>
      <c r="M14" s="96">
        <v>4</v>
      </c>
      <c r="N14" s="37">
        <f t="shared" si="2"/>
        <v>85.740312677277188</v>
      </c>
      <c r="O14" s="96">
        <v>4</v>
      </c>
      <c r="P14" s="37">
        <f t="shared" si="3"/>
        <v>85.740312677277188</v>
      </c>
      <c r="Q14" s="40">
        <f t="shared" si="4"/>
        <v>343.24153794511119</v>
      </c>
      <c r="S14" s="214">
        <v>5</v>
      </c>
      <c r="T14" s="214">
        <v>376</v>
      </c>
      <c r="U14" s="215" t="s">
        <v>589</v>
      </c>
      <c r="V14" s="215" t="s">
        <v>702</v>
      </c>
      <c r="W14" s="216" t="s">
        <v>68</v>
      </c>
      <c r="X14" s="214">
        <v>13</v>
      </c>
      <c r="Y14" s="217">
        <v>4</v>
      </c>
      <c r="Z14" s="273">
        <v>4</v>
      </c>
      <c r="AA14" s="217" t="s">
        <v>157</v>
      </c>
      <c r="AB14" s="273">
        <v>16</v>
      </c>
      <c r="AC14" s="217">
        <v>6</v>
      </c>
      <c r="AD14" s="273">
        <v>6</v>
      </c>
      <c r="AE14" s="217">
        <v>3</v>
      </c>
      <c r="AF14" s="273">
        <v>3</v>
      </c>
    </row>
    <row r="15" spans="1:36" x14ac:dyDescent="0.2">
      <c r="A15" s="32">
        <v>13</v>
      </c>
      <c r="B15" s="100">
        <v>17077</v>
      </c>
      <c r="C15" s="98" t="s">
        <v>277</v>
      </c>
      <c r="D15" s="97" t="s">
        <v>725</v>
      </c>
      <c r="F15" s="96">
        <v>2</v>
      </c>
      <c r="G15" s="99">
        <v>4</v>
      </c>
      <c r="H15" s="198" t="s">
        <v>4</v>
      </c>
      <c r="I15" s="96">
        <v>2</v>
      </c>
      <c r="J15" s="37">
        <f t="shared" si="0"/>
        <v>78.010299956639813</v>
      </c>
      <c r="K15" s="96">
        <v>1</v>
      </c>
      <c r="L15" s="37">
        <f t="shared" si="1"/>
        <v>106.02059991327963</v>
      </c>
      <c r="M15" s="96">
        <v>2</v>
      </c>
      <c r="N15" s="37">
        <f t="shared" si="2"/>
        <v>78.010299956639813</v>
      </c>
      <c r="O15" s="96">
        <v>2</v>
      </c>
      <c r="P15" s="37">
        <f t="shared" si="3"/>
        <v>78.010299956639813</v>
      </c>
      <c r="Q15" s="40">
        <f t="shared" si="4"/>
        <v>340.05149978319906</v>
      </c>
      <c r="S15" s="214">
        <v>6</v>
      </c>
      <c r="T15" s="214" t="s">
        <v>156</v>
      </c>
      <c r="U15" s="215" t="s">
        <v>703</v>
      </c>
      <c r="V15" s="215" t="s">
        <v>319</v>
      </c>
      <c r="W15" s="216" t="s">
        <v>68</v>
      </c>
      <c r="X15" s="214">
        <v>14</v>
      </c>
      <c r="Y15" s="217">
        <v>8</v>
      </c>
      <c r="Z15" s="273">
        <v>8</v>
      </c>
      <c r="AA15" s="217">
        <v>4</v>
      </c>
      <c r="AB15" s="273">
        <v>4</v>
      </c>
      <c r="AC15" s="217">
        <v>5</v>
      </c>
      <c r="AD15" s="273">
        <v>5</v>
      </c>
      <c r="AE15" s="217">
        <v>5</v>
      </c>
      <c r="AF15" s="273">
        <v>5</v>
      </c>
    </row>
    <row r="16" spans="1:36" x14ac:dyDescent="0.2">
      <c r="A16" s="32">
        <v>14</v>
      </c>
      <c r="B16" s="100" t="s">
        <v>326</v>
      </c>
      <c r="C16" s="98" t="s">
        <v>216</v>
      </c>
      <c r="D16" s="97" t="s">
        <v>230</v>
      </c>
      <c r="F16" s="96">
        <v>1</v>
      </c>
      <c r="G16" s="99">
        <v>7</v>
      </c>
      <c r="H16" s="198" t="s">
        <v>69</v>
      </c>
      <c r="I16" s="96">
        <v>1</v>
      </c>
      <c r="J16" s="37">
        <f t="shared" si="0"/>
        <v>108.45098040014257</v>
      </c>
      <c r="K16" s="96" t="s">
        <v>157</v>
      </c>
      <c r="L16" s="37">
        <f t="shared" si="1"/>
        <v>14.285714285714285</v>
      </c>
      <c r="M16" s="96">
        <v>1</v>
      </c>
      <c r="N16" s="37">
        <f t="shared" si="2"/>
        <v>108.45098040014257</v>
      </c>
      <c r="O16" s="96">
        <v>1</v>
      </c>
      <c r="P16" s="37">
        <f t="shared" si="3"/>
        <v>108.45098040014257</v>
      </c>
      <c r="Q16" s="40">
        <f t="shared" si="4"/>
        <v>339.638655486142</v>
      </c>
      <c r="S16" s="214">
        <v>7</v>
      </c>
      <c r="T16" s="214" t="s">
        <v>320</v>
      </c>
      <c r="U16" s="215" t="s">
        <v>240</v>
      </c>
      <c r="V16" s="215" t="s">
        <v>241</v>
      </c>
      <c r="W16" s="216" t="s">
        <v>68</v>
      </c>
      <c r="X16" s="214">
        <v>16</v>
      </c>
      <c r="Y16" s="217">
        <v>2</v>
      </c>
      <c r="Z16" s="273">
        <v>2</v>
      </c>
      <c r="AA16" s="217">
        <v>9</v>
      </c>
      <c r="AB16" s="273">
        <v>9</v>
      </c>
      <c r="AC16" s="217">
        <v>8</v>
      </c>
      <c r="AD16" s="273">
        <v>8</v>
      </c>
      <c r="AE16" s="217">
        <v>6</v>
      </c>
      <c r="AF16" s="273">
        <v>6</v>
      </c>
    </row>
    <row r="17" spans="1:32" x14ac:dyDescent="0.2">
      <c r="A17" s="32">
        <v>15</v>
      </c>
      <c r="B17" s="100">
        <v>115</v>
      </c>
      <c r="C17" s="98" t="s">
        <v>235</v>
      </c>
      <c r="D17" s="97" t="s">
        <v>737</v>
      </c>
      <c r="F17" s="96">
        <v>2</v>
      </c>
      <c r="G17" s="99">
        <v>7</v>
      </c>
      <c r="H17" s="198" t="s">
        <v>69</v>
      </c>
      <c r="I17" s="96">
        <v>4</v>
      </c>
      <c r="J17" s="37">
        <f t="shared" si="0"/>
        <v>59.573237629720083</v>
      </c>
      <c r="K17" s="96">
        <v>1</v>
      </c>
      <c r="L17" s="37">
        <f t="shared" si="1"/>
        <v>108.45098040014257</v>
      </c>
      <c r="M17" s="96">
        <v>2</v>
      </c>
      <c r="N17" s="37">
        <f t="shared" si="2"/>
        <v>91.154966157788465</v>
      </c>
      <c r="O17" s="96">
        <v>3</v>
      </c>
      <c r="P17" s="37">
        <f t="shared" si="3"/>
        <v>75.108339281517374</v>
      </c>
      <c r="Q17" s="40">
        <f t="shared" si="4"/>
        <v>334.28752346916849</v>
      </c>
      <c r="S17" s="214">
        <v>8</v>
      </c>
      <c r="T17" s="214" t="s">
        <v>258</v>
      </c>
      <c r="U17" s="215" t="s">
        <v>259</v>
      </c>
      <c r="V17" s="215" t="s">
        <v>704</v>
      </c>
      <c r="W17" s="216" t="s">
        <v>68</v>
      </c>
      <c r="X17" s="214">
        <v>22</v>
      </c>
      <c r="Y17" s="217">
        <v>12</v>
      </c>
      <c r="Z17" s="273">
        <v>12</v>
      </c>
      <c r="AA17" s="217">
        <v>7</v>
      </c>
      <c r="AB17" s="273">
        <v>7</v>
      </c>
      <c r="AC17" s="217">
        <v>7</v>
      </c>
      <c r="AD17" s="273">
        <v>7</v>
      </c>
      <c r="AE17" s="217">
        <v>8</v>
      </c>
      <c r="AF17" s="273">
        <v>8</v>
      </c>
    </row>
    <row r="18" spans="1:32" x14ac:dyDescent="0.2">
      <c r="A18" s="32">
        <v>16</v>
      </c>
      <c r="B18" s="100" t="s">
        <v>718</v>
      </c>
      <c r="C18" s="98" t="s">
        <v>168</v>
      </c>
      <c r="D18" s="97" t="s">
        <v>299</v>
      </c>
      <c r="F18" s="96">
        <v>3</v>
      </c>
      <c r="G18" s="99">
        <v>6</v>
      </c>
      <c r="H18" s="198" t="s">
        <v>74</v>
      </c>
      <c r="I18" s="96">
        <v>2</v>
      </c>
      <c r="J18" s="37">
        <f t="shared" si="0"/>
        <v>88.104545880529969</v>
      </c>
      <c r="K18" s="96">
        <v>3</v>
      </c>
      <c r="L18" s="37">
        <f t="shared" si="1"/>
        <v>69.67696662330647</v>
      </c>
      <c r="M18" s="96">
        <v>2</v>
      </c>
      <c r="N18" s="37">
        <f t="shared" si="2"/>
        <v>88.104545880529969</v>
      </c>
      <c r="O18" s="96">
        <v>2</v>
      </c>
      <c r="P18" s="37">
        <f t="shared" si="3"/>
        <v>88.104545880529969</v>
      </c>
      <c r="Q18" s="40">
        <f t="shared" si="4"/>
        <v>333.99060426489638</v>
      </c>
      <c r="S18" s="214">
        <v>9</v>
      </c>
      <c r="T18" s="214">
        <v>10</v>
      </c>
      <c r="U18" s="215" t="s">
        <v>705</v>
      </c>
      <c r="V18" s="215" t="s">
        <v>706</v>
      </c>
      <c r="W18" s="216" t="s">
        <v>68</v>
      </c>
      <c r="X18" s="214">
        <v>29</v>
      </c>
      <c r="Y18" s="217">
        <v>9</v>
      </c>
      <c r="Z18" s="273">
        <v>9</v>
      </c>
      <c r="AA18" s="217" t="s">
        <v>30</v>
      </c>
      <c r="AB18" s="273">
        <v>16</v>
      </c>
      <c r="AC18" s="217">
        <v>11</v>
      </c>
      <c r="AD18" s="273">
        <v>11</v>
      </c>
      <c r="AE18" s="217">
        <v>9</v>
      </c>
      <c r="AF18" s="273">
        <v>9</v>
      </c>
    </row>
    <row r="19" spans="1:32" x14ac:dyDescent="0.2">
      <c r="A19" s="32">
        <v>17</v>
      </c>
      <c r="B19" s="100">
        <v>14</v>
      </c>
      <c r="C19" s="98" t="s">
        <v>276</v>
      </c>
      <c r="D19" s="97" t="s">
        <v>657</v>
      </c>
      <c r="F19" s="96">
        <v>3</v>
      </c>
      <c r="G19" s="99">
        <v>12</v>
      </c>
      <c r="H19" s="198" t="s">
        <v>746</v>
      </c>
      <c r="I19" s="96">
        <v>4</v>
      </c>
      <c r="J19" s="37">
        <f t="shared" si="0"/>
        <v>79.771212547196626</v>
      </c>
      <c r="K19" s="96">
        <v>1</v>
      </c>
      <c r="L19" s="37">
        <f t="shared" si="1"/>
        <v>110.79181246047625</v>
      </c>
      <c r="M19" s="96">
        <v>4</v>
      </c>
      <c r="N19" s="37">
        <f t="shared" si="2"/>
        <v>79.771212547196626</v>
      </c>
      <c r="O19" s="96">
        <v>6</v>
      </c>
      <c r="P19" s="37">
        <f t="shared" si="3"/>
        <v>61.343633289973148</v>
      </c>
      <c r="Q19" s="40">
        <f t="shared" si="4"/>
        <v>331.67787084484263</v>
      </c>
      <c r="S19" s="214">
        <v>10</v>
      </c>
      <c r="T19" s="214" t="s">
        <v>321</v>
      </c>
      <c r="U19" s="215" t="s">
        <v>322</v>
      </c>
      <c r="V19" s="215" t="s">
        <v>323</v>
      </c>
      <c r="W19" s="216" t="s">
        <v>68</v>
      </c>
      <c r="X19" s="214">
        <v>30</v>
      </c>
      <c r="Y19" s="217">
        <v>13</v>
      </c>
      <c r="Z19" s="273">
        <v>13</v>
      </c>
      <c r="AA19" s="217">
        <v>8</v>
      </c>
      <c r="AB19" s="273">
        <v>8</v>
      </c>
      <c r="AC19" s="217">
        <v>9</v>
      </c>
      <c r="AD19" s="273">
        <v>9</v>
      </c>
      <c r="AE19" s="217" t="s">
        <v>618</v>
      </c>
      <c r="AF19" s="273">
        <v>16</v>
      </c>
    </row>
    <row r="20" spans="1:32" x14ac:dyDescent="0.2">
      <c r="A20" s="32">
        <v>18</v>
      </c>
      <c r="B20" s="100">
        <v>6</v>
      </c>
      <c r="C20" s="98" t="s">
        <v>117</v>
      </c>
      <c r="D20" s="97" t="s">
        <v>233</v>
      </c>
      <c r="F20" s="96">
        <v>1</v>
      </c>
      <c r="G20" s="99">
        <v>9</v>
      </c>
      <c r="H20" s="198" t="s">
        <v>71</v>
      </c>
      <c r="I20" s="96">
        <v>1</v>
      </c>
      <c r="J20" s="37">
        <f t="shared" si="0"/>
        <v>109.54242509439325</v>
      </c>
      <c r="K20" s="96" t="s">
        <v>157</v>
      </c>
      <c r="L20" s="37">
        <f t="shared" si="1"/>
        <v>11.111111111111111</v>
      </c>
      <c r="M20" s="96">
        <v>2</v>
      </c>
      <c r="N20" s="37">
        <f t="shared" si="2"/>
        <v>95.421014026642325</v>
      </c>
      <c r="O20" s="96">
        <v>1</v>
      </c>
      <c r="P20" s="37">
        <f t="shared" si="3"/>
        <v>109.54242509439325</v>
      </c>
      <c r="Q20" s="40">
        <f t="shared" si="4"/>
        <v>325.61697532653994</v>
      </c>
      <c r="S20" s="214">
        <v>11</v>
      </c>
      <c r="T20" s="214">
        <v>16</v>
      </c>
      <c r="U20" s="215" t="s">
        <v>147</v>
      </c>
      <c r="V20" s="215" t="s">
        <v>328</v>
      </c>
      <c r="W20" s="216" t="s">
        <v>68</v>
      </c>
      <c r="X20" s="214">
        <v>33</v>
      </c>
      <c r="Y20" s="217">
        <v>7</v>
      </c>
      <c r="Z20" s="273">
        <v>7</v>
      </c>
      <c r="AA20" s="217" t="s">
        <v>30</v>
      </c>
      <c r="AB20" s="273">
        <v>16</v>
      </c>
      <c r="AC20" s="217">
        <v>10</v>
      </c>
      <c r="AD20" s="273">
        <v>10</v>
      </c>
      <c r="AE20" s="217" t="s">
        <v>618</v>
      </c>
      <c r="AF20" s="273">
        <v>16</v>
      </c>
    </row>
    <row r="21" spans="1:32" x14ac:dyDescent="0.2">
      <c r="A21" s="32">
        <v>19</v>
      </c>
      <c r="B21" s="100" t="s">
        <v>597</v>
      </c>
      <c r="C21" s="98" t="s">
        <v>598</v>
      </c>
      <c r="D21" s="97" t="s">
        <v>701</v>
      </c>
      <c r="F21" s="96">
        <v>3</v>
      </c>
      <c r="G21" s="99">
        <v>15</v>
      </c>
      <c r="H21" s="198" t="s">
        <v>68</v>
      </c>
      <c r="I21" s="96">
        <v>8</v>
      </c>
      <c r="J21" s="37">
        <f t="shared" si="0"/>
        <v>56.063346053970712</v>
      </c>
      <c r="K21" s="96">
        <v>1</v>
      </c>
      <c r="L21" s="37">
        <f t="shared" si="1"/>
        <v>111.76091259055681</v>
      </c>
      <c r="M21" s="96">
        <v>3</v>
      </c>
      <c r="N21" s="37">
        <f t="shared" si="2"/>
        <v>93.656366710026859</v>
      </c>
      <c r="O21" s="96">
        <v>7</v>
      </c>
      <c r="P21" s="37">
        <f t="shared" si="3"/>
        <v>63.309932190414244</v>
      </c>
      <c r="Q21" s="40">
        <f t="shared" si="4"/>
        <v>324.79055754496864</v>
      </c>
      <c r="S21" s="214">
        <v>12</v>
      </c>
      <c r="T21" s="214" t="s">
        <v>707</v>
      </c>
      <c r="U21" s="215" t="s">
        <v>708</v>
      </c>
      <c r="V21" s="215" t="s">
        <v>709</v>
      </c>
      <c r="W21" s="216" t="s">
        <v>68</v>
      </c>
      <c r="X21" s="214">
        <v>33</v>
      </c>
      <c r="Y21" s="217">
        <v>11</v>
      </c>
      <c r="Z21" s="273">
        <v>11</v>
      </c>
      <c r="AA21" s="217" t="s">
        <v>157</v>
      </c>
      <c r="AB21" s="273">
        <v>16</v>
      </c>
      <c r="AC21" s="217">
        <v>12</v>
      </c>
      <c r="AD21" s="273">
        <v>12</v>
      </c>
      <c r="AE21" s="217">
        <v>10</v>
      </c>
      <c r="AF21" s="273">
        <v>10</v>
      </c>
    </row>
    <row r="22" spans="1:32" x14ac:dyDescent="0.2">
      <c r="A22" s="32">
        <v>20</v>
      </c>
      <c r="B22" s="100">
        <v>4496</v>
      </c>
      <c r="C22" s="98" t="s">
        <v>140</v>
      </c>
      <c r="D22" s="97" t="s">
        <v>246</v>
      </c>
      <c r="F22" s="96">
        <v>2</v>
      </c>
      <c r="G22" s="99">
        <v>6</v>
      </c>
      <c r="H22" s="198" t="s">
        <v>74</v>
      </c>
      <c r="I22" s="96">
        <v>3</v>
      </c>
      <c r="J22" s="37">
        <f t="shared" si="0"/>
        <v>69.67696662330647</v>
      </c>
      <c r="K22" s="96">
        <v>2</v>
      </c>
      <c r="L22" s="37">
        <f t="shared" si="1"/>
        <v>88.104545880529969</v>
      </c>
      <c r="M22" s="96">
        <v>1</v>
      </c>
      <c r="N22" s="37">
        <f t="shared" si="2"/>
        <v>107.78151250383644</v>
      </c>
      <c r="O22" s="96">
        <v>4</v>
      </c>
      <c r="P22" s="37">
        <f t="shared" si="3"/>
        <v>51.760912590556813</v>
      </c>
      <c r="Q22" s="40">
        <f t="shared" si="4"/>
        <v>317.32393759822969</v>
      </c>
      <c r="S22" s="214">
        <v>13</v>
      </c>
      <c r="T22" s="214">
        <v>22</v>
      </c>
      <c r="U22" s="215" t="s">
        <v>237</v>
      </c>
      <c r="V22" s="215" t="s">
        <v>710</v>
      </c>
      <c r="W22" s="216" t="s">
        <v>68</v>
      </c>
      <c r="X22" s="214">
        <v>35</v>
      </c>
      <c r="Y22" s="217" t="s">
        <v>695</v>
      </c>
      <c r="Z22" s="273">
        <v>13</v>
      </c>
      <c r="AA22" s="217">
        <v>6</v>
      </c>
      <c r="AB22" s="273">
        <v>6</v>
      </c>
      <c r="AC22" s="217" t="s">
        <v>31</v>
      </c>
      <c r="AD22" s="273">
        <v>46</v>
      </c>
      <c r="AE22" s="217" t="s">
        <v>31</v>
      </c>
      <c r="AF22" s="273">
        <v>16</v>
      </c>
    </row>
    <row r="23" spans="1:32" x14ac:dyDescent="0.2">
      <c r="A23" s="32">
        <v>21</v>
      </c>
      <c r="B23" s="100">
        <v>88</v>
      </c>
      <c r="C23" s="98" t="s">
        <v>199</v>
      </c>
      <c r="D23" s="97" t="s">
        <v>227</v>
      </c>
      <c r="F23" s="96">
        <v>4</v>
      </c>
      <c r="G23" s="99">
        <v>12</v>
      </c>
      <c r="H23" s="198" t="s">
        <v>746</v>
      </c>
      <c r="I23" s="96">
        <v>5</v>
      </c>
      <c r="J23" s="37">
        <f t="shared" si="0"/>
        <v>70.468779083782721</v>
      </c>
      <c r="K23" s="96">
        <v>2</v>
      </c>
      <c r="L23" s="37">
        <f t="shared" si="1"/>
        <v>99.448179170503096</v>
      </c>
      <c r="M23" s="96">
        <v>5</v>
      </c>
      <c r="N23" s="37">
        <f t="shared" si="2"/>
        <v>70.468779083782721</v>
      </c>
      <c r="O23" s="96">
        <v>5</v>
      </c>
      <c r="P23" s="37">
        <f t="shared" si="3"/>
        <v>70.468779083782721</v>
      </c>
      <c r="Q23" s="40">
        <f t="shared" si="4"/>
        <v>310.85451642185126</v>
      </c>
      <c r="S23" s="214">
        <v>14</v>
      </c>
      <c r="T23" s="214" t="s">
        <v>300</v>
      </c>
      <c r="U23" s="215" t="s">
        <v>593</v>
      </c>
      <c r="V23" s="215" t="s">
        <v>711</v>
      </c>
      <c r="W23" s="216" t="s">
        <v>68</v>
      </c>
      <c r="X23" s="214">
        <v>38</v>
      </c>
      <c r="Y23" s="217">
        <v>14</v>
      </c>
      <c r="Z23" s="273">
        <v>14</v>
      </c>
      <c r="AA23" s="217">
        <v>10</v>
      </c>
      <c r="AB23" s="273">
        <v>10</v>
      </c>
      <c r="AC23" s="217">
        <v>14</v>
      </c>
      <c r="AD23" s="273">
        <v>14</v>
      </c>
      <c r="AE23" s="217" t="s">
        <v>31</v>
      </c>
      <c r="AF23" s="273">
        <v>16</v>
      </c>
    </row>
    <row r="24" spans="1:32" x14ac:dyDescent="0.2">
      <c r="A24" s="32">
        <v>22</v>
      </c>
      <c r="B24" s="100" t="s">
        <v>654</v>
      </c>
      <c r="C24" s="98" t="s">
        <v>685</v>
      </c>
      <c r="D24" s="97" t="s">
        <v>713</v>
      </c>
      <c r="F24" s="96">
        <v>1</v>
      </c>
      <c r="G24" s="99">
        <v>7</v>
      </c>
      <c r="H24" s="198" t="s">
        <v>70</v>
      </c>
      <c r="I24" s="96">
        <v>2</v>
      </c>
      <c r="J24" s="37">
        <f t="shared" si="0"/>
        <v>91.154966157788465</v>
      </c>
      <c r="K24" s="96" t="s">
        <v>30</v>
      </c>
      <c r="L24" s="37">
        <f t="shared" si="1"/>
        <v>14.285714285714285</v>
      </c>
      <c r="M24" s="96">
        <v>1</v>
      </c>
      <c r="N24" s="37">
        <f t="shared" si="2"/>
        <v>108.45098040014257</v>
      </c>
      <c r="O24" s="96">
        <v>2</v>
      </c>
      <c r="P24" s="37">
        <f t="shared" si="3"/>
        <v>91.154966157788465</v>
      </c>
      <c r="Q24" s="40">
        <f t="shared" si="4"/>
        <v>305.04662700143376</v>
      </c>
      <c r="S24" s="214">
        <v>15</v>
      </c>
      <c r="T24" s="214" t="s">
        <v>712</v>
      </c>
      <c r="U24" s="215" t="s">
        <v>161</v>
      </c>
      <c r="V24" s="215" t="s">
        <v>324</v>
      </c>
      <c r="W24" s="216" t="s">
        <v>68</v>
      </c>
      <c r="X24" s="214">
        <v>44</v>
      </c>
      <c r="Y24" s="217">
        <v>15</v>
      </c>
      <c r="Z24" s="273">
        <v>15</v>
      </c>
      <c r="AA24" s="217" t="s">
        <v>31</v>
      </c>
      <c r="AB24" s="273">
        <v>16</v>
      </c>
      <c r="AC24" s="217">
        <v>13</v>
      </c>
      <c r="AD24" s="273">
        <v>13</v>
      </c>
      <c r="AE24" s="217" t="s">
        <v>31</v>
      </c>
      <c r="AF24" s="273">
        <v>16</v>
      </c>
    </row>
    <row r="25" spans="1:32" x14ac:dyDescent="0.2">
      <c r="A25" s="32">
        <v>23</v>
      </c>
      <c r="B25" s="100">
        <v>90</v>
      </c>
      <c r="C25" s="98" t="s">
        <v>191</v>
      </c>
      <c r="D25" s="97" t="s">
        <v>244</v>
      </c>
      <c r="F25" s="96">
        <v>3</v>
      </c>
      <c r="G25" s="99">
        <v>7</v>
      </c>
      <c r="H25" s="198" t="s">
        <v>70</v>
      </c>
      <c r="I25" s="96">
        <v>5</v>
      </c>
      <c r="J25" s="37">
        <f t="shared" si="0"/>
        <v>44.318423213925236</v>
      </c>
      <c r="K25" s="96">
        <v>4</v>
      </c>
      <c r="L25" s="37">
        <f t="shared" si="1"/>
        <v>59.573237629720083</v>
      </c>
      <c r="M25" s="96">
        <v>2</v>
      </c>
      <c r="N25" s="37">
        <f t="shared" si="2"/>
        <v>91.154966157788465</v>
      </c>
      <c r="O25" s="96">
        <v>1</v>
      </c>
      <c r="P25" s="37">
        <f t="shared" si="3"/>
        <v>108.45098040014257</v>
      </c>
      <c r="Q25" s="40">
        <f t="shared" si="4"/>
        <v>303.49760740157637</v>
      </c>
      <c r="S25" s="210">
        <v>1</v>
      </c>
      <c r="T25" s="210" t="s">
        <v>654</v>
      </c>
      <c r="U25" s="211" t="s">
        <v>685</v>
      </c>
      <c r="V25" s="211" t="s">
        <v>713</v>
      </c>
      <c r="W25" s="212" t="s">
        <v>70</v>
      </c>
      <c r="X25" s="210">
        <v>5</v>
      </c>
      <c r="Y25" s="213">
        <v>2</v>
      </c>
      <c r="Z25" s="272">
        <v>2</v>
      </c>
      <c r="AA25" s="213" t="s">
        <v>30</v>
      </c>
      <c r="AB25" s="272">
        <v>8</v>
      </c>
      <c r="AC25" s="213">
        <v>1</v>
      </c>
      <c r="AD25" s="272">
        <v>1</v>
      </c>
      <c r="AE25" s="213">
        <v>2</v>
      </c>
      <c r="AF25" s="272">
        <v>2</v>
      </c>
    </row>
    <row r="26" spans="1:32" x14ac:dyDescent="0.2">
      <c r="A26" s="32">
        <v>24</v>
      </c>
      <c r="B26" s="100">
        <v>69</v>
      </c>
      <c r="C26" s="98" t="s">
        <v>159</v>
      </c>
      <c r="D26" s="97" t="s">
        <v>297</v>
      </c>
      <c r="F26" s="96">
        <v>1</v>
      </c>
      <c r="G26" s="99">
        <v>6</v>
      </c>
      <c r="H26" s="198" t="s">
        <v>74</v>
      </c>
      <c r="I26" s="96">
        <v>1</v>
      </c>
      <c r="J26" s="37">
        <f t="shared" si="0"/>
        <v>107.78151250383644</v>
      </c>
      <c r="K26" s="96">
        <v>4</v>
      </c>
      <c r="L26" s="37">
        <f t="shared" si="1"/>
        <v>51.760912590556813</v>
      </c>
      <c r="M26" s="96">
        <v>5</v>
      </c>
      <c r="N26" s="37">
        <f t="shared" si="2"/>
        <v>34.12514579380958</v>
      </c>
      <c r="O26" s="96">
        <v>1</v>
      </c>
      <c r="P26" s="37">
        <f t="shared" si="3"/>
        <v>107.78151250383644</v>
      </c>
      <c r="Q26" s="40">
        <f t="shared" si="4"/>
        <v>301.44908339203926</v>
      </c>
      <c r="S26" s="210">
        <v>2</v>
      </c>
      <c r="T26" s="210">
        <v>8507</v>
      </c>
      <c r="U26" s="211" t="s">
        <v>359</v>
      </c>
      <c r="V26" s="211" t="s">
        <v>714</v>
      </c>
      <c r="W26" s="212" t="s">
        <v>70</v>
      </c>
      <c r="X26" s="210">
        <v>6</v>
      </c>
      <c r="Y26" s="213">
        <v>1</v>
      </c>
      <c r="Z26" s="272">
        <v>1</v>
      </c>
      <c r="AA26" s="213">
        <v>2</v>
      </c>
      <c r="AB26" s="272">
        <v>2</v>
      </c>
      <c r="AC26" s="213">
        <v>3</v>
      </c>
      <c r="AD26" s="272">
        <v>3</v>
      </c>
      <c r="AE26" s="213">
        <v>3</v>
      </c>
      <c r="AF26" s="272">
        <v>3</v>
      </c>
    </row>
    <row r="27" spans="1:32" x14ac:dyDescent="0.2">
      <c r="A27" s="32">
        <v>25</v>
      </c>
      <c r="B27" s="100">
        <v>21</v>
      </c>
      <c r="C27" s="98" t="s">
        <v>200</v>
      </c>
      <c r="D27" s="97" t="s">
        <v>738</v>
      </c>
      <c r="F27" s="96">
        <v>3</v>
      </c>
      <c r="G27" s="99">
        <v>7</v>
      </c>
      <c r="H27" s="198" t="s">
        <v>69</v>
      </c>
      <c r="I27" s="96">
        <v>4</v>
      </c>
      <c r="J27" s="37">
        <f t="shared" si="0"/>
        <v>59.573237629720083</v>
      </c>
      <c r="K27" s="96">
        <v>2</v>
      </c>
      <c r="L27" s="37">
        <f t="shared" si="1"/>
        <v>91.154966157788465</v>
      </c>
      <c r="M27" s="96">
        <v>3</v>
      </c>
      <c r="N27" s="37">
        <f t="shared" si="2"/>
        <v>75.108339281517374</v>
      </c>
      <c r="O27" s="96">
        <v>3</v>
      </c>
      <c r="P27" s="37">
        <f t="shared" si="3"/>
        <v>75.108339281517374</v>
      </c>
      <c r="Q27" s="40">
        <f t="shared" si="4"/>
        <v>300.94488235054331</v>
      </c>
      <c r="S27" s="210">
        <v>3</v>
      </c>
      <c r="T27" s="210">
        <v>90</v>
      </c>
      <c r="U27" s="211" t="s">
        <v>191</v>
      </c>
      <c r="V27" s="211" t="s">
        <v>244</v>
      </c>
      <c r="W27" s="212" t="s">
        <v>70</v>
      </c>
      <c r="X27" s="210">
        <v>7</v>
      </c>
      <c r="Y27" s="213">
        <v>5</v>
      </c>
      <c r="Z27" s="272">
        <v>5</v>
      </c>
      <c r="AA27" s="213">
        <v>4</v>
      </c>
      <c r="AB27" s="272">
        <v>4</v>
      </c>
      <c r="AC27" s="213">
        <v>2</v>
      </c>
      <c r="AD27" s="272">
        <v>2</v>
      </c>
      <c r="AE27" s="213">
        <v>1</v>
      </c>
      <c r="AF27" s="272">
        <v>1</v>
      </c>
    </row>
    <row r="28" spans="1:32" x14ac:dyDescent="0.2">
      <c r="A28" s="32">
        <v>26</v>
      </c>
      <c r="B28" s="100" t="s">
        <v>156</v>
      </c>
      <c r="C28" s="98" t="s">
        <v>703</v>
      </c>
      <c r="D28" s="97" t="s">
        <v>319</v>
      </c>
      <c r="F28" s="96">
        <v>6</v>
      </c>
      <c r="G28" s="99">
        <v>15</v>
      </c>
      <c r="H28" s="198" t="s">
        <v>68</v>
      </c>
      <c r="I28" s="96">
        <v>8</v>
      </c>
      <c r="J28" s="37">
        <f t="shared" si="0"/>
        <v>56.063346053970712</v>
      </c>
      <c r="K28" s="96">
        <v>4</v>
      </c>
      <c r="L28" s="37">
        <f t="shared" si="1"/>
        <v>85.740312677277188</v>
      </c>
      <c r="M28" s="96">
        <v>5</v>
      </c>
      <c r="N28" s="37">
        <f t="shared" si="2"/>
        <v>78.104545880529955</v>
      </c>
      <c r="O28" s="96">
        <v>5</v>
      </c>
      <c r="P28" s="37">
        <f t="shared" si="3"/>
        <v>78.104545880529955</v>
      </c>
      <c r="Q28" s="40">
        <f t="shared" si="4"/>
        <v>298.01275049230782</v>
      </c>
      <c r="S28" s="210">
        <v>4</v>
      </c>
      <c r="T28" s="210" t="s">
        <v>76</v>
      </c>
      <c r="U28" s="211" t="s">
        <v>121</v>
      </c>
      <c r="V28" s="211" t="s">
        <v>332</v>
      </c>
      <c r="W28" s="212" t="s">
        <v>70</v>
      </c>
      <c r="X28" s="210">
        <v>9</v>
      </c>
      <c r="Y28" s="213">
        <v>4</v>
      </c>
      <c r="Z28" s="272">
        <v>4</v>
      </c>
      <c r="AA28" s="213">
        <v>1</v>
      </c>
      <c r="AB28" s="272">
        <v>1</v>
      </c>
      <c r="AC28" s="213">
        <v>4</v>
      </c>
      <c r="AD28" s="272">
        <v>4</v>
      </c>
      <c r="AE28" s="213">
        <v>5</v>
      </c>
      <c r="AF28" s="272">
        <v>5</v>
      </c>
    </row>
    <row r="29" spans="1:32" x14ac:dyDescent="0.2">
      <c r="A29" s="32">
        <v>27</v>
      </c>
      <c r="B29" s="100" t="s">
        <v>307</v>
      </c>
      <c r="C29" s="98" t="s">
        <v>124</v>
      </c>
      <c r="D29" s="97" t="s">
        <v>242</v>
      </c>
      <c r="F29" s="96">
        <v>3</v>
      </c>
      <c r="G29" s="99">
        <v>10</v>
      </c>
      <c r="H29" s="198" t="s">
        <v>73</v>
      </c>
      <c r="I29" s="96">
        <v>3</v>
      </c>
      <c r="J29" s="37">
        <f t="shared" si="0"/>
        <v>85.228787452803374</v>
      </c>
      <c r="K29" s="96">
        <v>1</v>
      </c>
      <c r="L29" s="37">
        <f t="shared" si="1"/>
        <v>110</v>
      </c>
      <c r="M29" s="96">
        <v>4</v>
      </c>
      <c r="N29" s="37">
        <f t="shared" si="2"/>
        <v>73.979400086720375</v>
      </c>
      <c r="O29" s="96">
        <v>9</v>
      </c>
      <c r="P29" s="37">
        <f t="shared" si="3"/>
        <v>20.457574905606752</v>
      </c>
      <c r="Q29" s="40">
        <f t="shared" si="4"/>
        <v>289.6657624451305</v>
      </c>
      <c r="S29" s="210">
        <v>5</v>
      </c>
      <c r="T29" s="210" t="s">
        <v>287</v>
      </c>
      <c r="U29" s="211" t="s">
        <v>162</v>
      </c>
      <c r="V29" s="211" t="s">
        <v>331</v>
      </c>
      <c r="W29" s="212" t="s">
        <v>70</v>
      </c>
      <c r="X29" s="210">
        <v>13</v>
      </c>
      <c r="Y29" s="213">
        <v>3</v>
      </c>
      <c r="Z29" s="272">
        <v>3</v>
      </c>
      <c r="AA29" s="213" t="s">
        <v>157</v>
      </c>
      <c r="AB29" s="272">
        <v>8</v>
      </c>
      <c r="AC29" s="213">
        <v>6</v>
      </c>
      <c r="AD29" s="272">
        <v>6</v>
      </c>
      <c r="AE29" s="213">
        <v>4</v>
      </c>
      <c r="AF29" s="272">
        <v>4</v>
      </c>
    </row>
    <row r="30" spans="1:32" x14ac:dyDescent="0.2">
      <c r="A30" s="32">
        <v>28</v>
      </c>
      <c r="B30" s="100" t="s">
        <v>320</v>
      </c>
      <c r="C30" s="98" t="s">
        <v>240</v>
      </c>
      <c r="D30" s="97" t="s">
        <v>241</v>
      </c>
      <c r="F30" s="96">
        <v>7</v>
      </c>
      <c r="G30" s="99">
        <v>15</v>
      </c>
      <c r="H30" s="198" t="s">
        <v>68</v>
      </c>
      <c r="I30" s="96">
        <v>2</v>
      </c>
      <c r="J30" s="37">
        <f t="shared" si="0"/>
        <v>102.08394596725033</v>
      </c>
      <c r="K30" s="96">
        <v>9</v>
      </c>
      <c r="L30" s="37">
        <f t="shared" si="1"/>
        <v>48.885154162830226</v>
      </c>
      <c r="M30" s="96">
        <v>8</v>
      </c>
      <c r="N30" s="37">
        <f t="shared" si="2"/>
        <v>56.063346053970712</v>
      </c>
      <c r="O30" s="96">
        <v>6</v>
      </c>
      <c r="P30" s="37">
        <f t="shared" si="3"/>
        <v>70.646066753387032</v>
      </c>
      <c r="Q30" s="40">
        <f t="shared" si="4"/>
        <v>277.67851293743831</v>
      </c>
      <c r="S30" s="210">
        <v>6</v>
      </c>
      <c r="T30" s="210" t="s">
        <v>715</v>
      </c>
      <c r="U30" s="211" t="s">
        <v>716</v>
      </c>
      <c r="V30" s="211" t="s">
        <v>717</v>
      </c>
      <c r="W30" s="212" t="s">
        <v>70</v>
      </c>
      <c r="X30" s="210">
        <v>15</v>
      </c>
      <c r="Y30" s="213" t="s">
        <v>236</v>
      </c>
      <c r="Z30" s="272">
        <v>8</v>
      </c>
      <c r="AA30" s="213">
        <v>3</v>
      </c>
      <c r="AB30" s="272">
        <v>3</v>
      </c>
      <c r="AC30" s="213">
        <v>5</v>
      </c>
      <c r="AD30" s="272">
        <v>5</v>
      </c>
      <c r="AE30" s="213">
        <v>7</v>
      </c>
      <c r="AF30" s="272">
        <v>7</v>
      </c>
    </row>
    <row r="31" spans="1:32" x14ac:dyDescent="0.2">
      <c r="A31" s="32">
        <v>29</v>
      </c>
      <c r="B31" s="100">
        <v>6666</v>
      </c>
      <c r="C31" s="98" t="s">
        <v>144</v>
      </c>
      <c r="D31" s="97" t="s">
        <v>762</v>
      </c>
      <c r="F31" s="96">
        <v>3</v>
      </c>
      <c r="G31" s="99">
        <v>5</v>
      </c>
      <c r="H31" s="198" t="s">
        <v>139</v>
      </c>
      <c r="I31" s="96">
        <v>1</v>
      </c>
      <c r="J31" s="37">
        <f t="shared" si="0"/>
        <v>106.98970004336019</v>
      </c>
      <c r="K31" s="96" t="s">
        <v>30</v>
      </c>
      <c r="L31" s="37">
        <f t="shared" si="1"/>
        <v>20</v>
      </c>
      <c r="M31" s="96">
        <v>3</v>
      </c>
      <c r="N31" s="37">
        <f t="shared" si="2"/>
        <v>62.218487496163561</v>
      </c>
      <c r="O31" s="96">
        <v>2</v>
      </c>
      <c r="P31" s="37">
        <f t="shared" si="3"/>
        <v>83.979400086720375</v>
      </c>
      <c r="Q31" s="40">
        <f t="shared" si="4"/>
        <v>273.18758762624412</v>
      </c>
      <c r="S31" s="210">
        <v>7</v>
      </c>
      <c r="T31" s="210">
        <v>16</v>
      </c>
      <c r="U31" s="211" t="s">
        <v>192</v>
      </c>
      <c r="V31" s="211" t="s">
        <v>519</v>
      </c>
      <c r="W31" s="212" t="s">
        <v>70</v>
      </c>
      <c r="X31" s="210">
        <v>19</v>
      </c>
      <c r="Y31" s="213">
        <v>6</v>
      </c>
      <c r="Z31" s="272">
        <v>6</v>
      </c>
      <c r="AA31" s="213" t="s">
        <v>157</v>
      </c>
      <c r="AB31" s="272">
        <v>8</v>
      </c>
      <c r="AC31" s="213">
        <v>7</v>
      </c>
      <c r="AD31" s="272">
        <v>7</v>
      </c>
      <c r="AE31" s="213">
        <v>6</v>
      </c>
      <c r="AF31" s="272">
        <v>6</v>
      </c>
    </row>
    <row r="32" spans="1:32" x14ac:dyDescent="0.2">
      <c r="A32" s="32">
        <v>30</v>
      </c>
      <c r="B32" s="100" t="s">
        <v>76</v>
      </c>
      <c r="C32" s="98" t="s">
        <v>121</v>
      </c>
      <c r="D32" s="97" t="s">
        <v>332</v>
      </c>
      <c r="F32" s="96">
        <v>4</v>
      </c>
      <c r="G32" s="99">
        <v>7</v>
      </c>
      <c r="H32" s="198" t="s">
        <v>70</v>
      </c>
      <c r="I32" s="96">
        <v>4</v>
      </c>
      <c r="J32" s="37">
        <f t="shared" si="0"/>
        <v>59.573237629720083</v>
      </c>
      <c r="K32" s="96">
        <v>1</v>
      </c>
      <c r="L32" s="37">
        <f t="shared" si="1"/>
        <v>108.45098040014257</v>
      </c>
      <c r="M32" s="96">
        <v>4</v>
      </c>
      <c r="N32" s="37">
        <f t="shared" si="2"/>
        <v>59.573237629720083</v>
      </c>
      <c r="O32" s="96">
        <v>5</v>
      </c>
      <c r="P32" s="37">
        <f t="shared" si="3"/>
        <v>44.318423213925236</v>
      </c>
      <c r="Q32" s="40">
        <f t="shared" si="4"/>
        <v>271.91587887350801</v>
      </c>
      <c r="S32" s="214">
        <v>1</v>
      </c>
      <c r="T32" s="214">
        <v>69</v>
      </c>
      <c r="U32" s="215" t="s">
        <v>159</v>
      </c>
      <c r="V32" s="215" t="s">
        <v>297</v>
      </c>
      <c r="W32" s="216" t="s">
        <v>74</v>
      </c>
      <c r="X32" s="214">
        <v>6</v>
      </c>
      <c r="Y32" s="217">
        <v>1</v>
      </c>
      <c r="Z32" s="273">
        <v>1</v>
      </c>
      <c r="AA32" s="217">
        <v>4</v>
      </c>
      <c r="AB32" s="273">
        <v>4</v>
      </c>
      <c r="AC32" s="217">
        <v>5</v>
      </c>
      <c r="AD32" s="273">
        <v>5</v>
      </c>
      <c r="AE32" s="217">
        <v>1</v>
      </c>
      <c r="AF32" s="273">
        <v>1</v>
      </c>
    </row>
    <row r="33" spans="1:32" x14ac:dyDescent="0.2">
      <c r="A33" s="32">
        <v>31</v>
      </c>
      <c r="B33" s="100">
        <v>9</v>
      </c>
      <c r="C33" s="98" t="s">
        <v>729</v>
      </c>
      <c r="D33" s="97" t="s">
        <v>730</v>
      </c>
      <c r="F33" s="96">
        <v>3</v>
      </c>
      <c r="G33" s="99">
        <v>9</v>
      </c>
      <c r="H33" s="198" t="s">
        <v>71</v>
      </c>
      <c r="I33" s="96">
        <v>3</v>
      </c>
      <c r="J33" s="37">
        <f t="shared" si="0"/>
        <v>82.548990324974412</v>
      </c>
      <c r="K33" s="96">
        <v>6</v>
      </c>
      <c r="L33" s="37">
        <f t="shared" si="1"/>
        <v>46.205357035001256</v>
      </c>
      <c r="M33" s="96">
        <v>3</v>
      </c>
      <c r="N33" s="37">
        <f t="shared" si="2"/>
        <v>82.548990324974412</v>
      </c>
      <c r="O33" s="96">
        <v>5</v>
      </c>
      <c r="P33" s="37">
        <f t="shared" si="3"/>
        <v>58.108280606588615</v>
      </c>
      <c r="Q33" s="40">
        <f t="shared" si="4"/>
        <v>269.41161829153867</v>
      </c>
      <c r="S33" s="214">
        <v>2</v>
      </c>
      <c r="T33" s="214">
        <v>4496</v>
      </c>
      <c r="U33" s="215" t="s">
        <v>140</v>
      </c>
      <c r="V33" s="215" t="s">
        <v>246</v>
      </c>
      <c r="W33" s="216" t="s">
        <v>74</v>
      </c>
      <c r="X33" s="214">
        <v>6</v>
      </c>
      <c r="Y33" s="217">
        <v>3</v>
      </c>
      <c r="Z33" s="273">
        <v>3</v>
      </c>
      <c r="AA33" s="217">
        <v>2</v>
      </c>
      <c r="AB33" s="273">
        <v>2</v>
      </c>
      <c r="AC33" s="217">
        <v>1</v>
      </c>
      <c r="AD33" s="273">
        <v>1</v>
      </c>
      <c r="AE33" s="217">
        <v>4</v>
      </c>
      <c r="AF33" s="273">
        <v>4</v>
      </c>
    </row>
    <row r="34" spans="1:32" x14ac:dyDescent="0.2">
      <c r="A34" s="32">
        <v>32</v>
      </c>
      <c r="B34" s="100" t="s">
        <v>719</v>
      </c>
      <c r="C34" s="98" t="s">
        <v>720</v>
      </c>
      <c r="D34" s="97" t="s">
        <v>721</v>
      </c>
      <c r="F34" s="96">
        <v>4</v>
      </c>
      <c r="G34" s="99">
        <v>6</v>
      </c>
      <c r="H34" s="198" t="s">
        <v>74</v>
      </c>
      <c r="I34" s="96">
        <v>5</v>
      </c>
      <c r="J34" s="37">
        <f t="shared" si="0"/>
        <v>34.12514579380958</v>
      </c>
      <c r="K34" s="96">
        <v>1</v>
      </c>
      <c r="L34" s="37">
        <f t="shared" si="1"/>
        <v>107.78151250383644</v>
      </c>
      <c r="M34" s="96">
        <v>4</v>
      </c>
      <c r="N34" s="37">
        <f t="shared" si="2"/>
        <v>51.760912590556813</v>
      </c>
      <c r="O34" s="96">
        <v>3</v>
      </c>
      <c r="P34" s="37">
        <f t="shared" si="3"/>
        <v>69.67696662330647</v>
      </c>
      <c r="Q34" s="40">
        <f t="shared" si="4"/>
        <v>263.34453751150932</v>
      </c>
      <c r="S34" s="214">
        <v>3</v>
      </c>
      <c r="T34" s="214" t="s">
        <v>718</v>
      </c>
      <c r="U34" s="215" t="s">
        <v>168</v>
      </c>
      <c r="V34" s="215" t="s">
        <v>299</v>
      </c>
      <c r="W34" s="216" t="s">
        <v>74</v>
      </c>
      <c r="X34" s="214">
        <v>6</v>
      </c>
      <c r="Y34" s="217">
        <v>2</v>
      </c>
      <c r="Z34" s="273">
        <v>2</v>
      </c>
      <c r="AA34" s="217">
        <v>3</v>
      </c>
      <c r="AB34" s="273">
        <v>3</v>
      </c>
      <c r="AC34" s="217">
        <v>2</v>
      </c>
      <c r="AD34" s="273">
        <v>2</v>
      </c>
      <c r="AE34" s="217">
        <v>2</v>
      </c>
      <c r="AF34" s="273">
        <v>2</v>
      </c>
    </row>
    <row r="35" spans="1:32" x14ac:dyDescent="0.2">
      <c r="A35" s="32">
        <v>33</v>
      </c>
      <c r="B35" s="100">
        <v>376</v>
      </c>
      <c r="C35" s="98" t="s">
        <v>589</v>
      </c>
      <c r="D35" s="97" t="s">
        <v>702</v>
      </c>
      <c r="F35" s="96">
        <v>5</v>
      </c>
      <c r="G35" s="99">
        <v>15</v>
      </c>
      <c r="H35" s="198" t="s">
        <v>68</v>
      </c>
      <c r="I35" s="96">
        <v>4</v>
      </c>
      <c r="J35" s="37">
        <f t="shared" ref="J35:J66" si="5">IF(OR(I35="DSQ",I35="RAF",I35="DNC",I35="DPG"),0,IF(OR(I35="DNS",I35="DNF"),100*(($G35-$G35+1)/$G35)+10*(LOG($G35/$G35)),100*(($G35-I35+1)/$G35)+10*(LOG($G35/I35))))</f>
        <v>85.740312677277188</v>
      </c>
      <c r="K35" s="96" t="s">
        <v>157</v>
      </c>
      <c r="L35" s="37">
        <f t="shared" ref="L35:L66" si="6">IF(OR(K35="DSQ",K35="RAF",K35="DNC",K35="DPG"),0,IF(OR(K35="DNS",K35="DNF"),100*(($G35-$G35+1)/$G35)+10*(LOG($G35/$G35)),100*(($G35-K35+1)/$G35)+10*(LOG($G35/K35))))</f>
        <v>6.666666666666667</v>
      </c>
      <c r="M35" s="96">
        <v>6</v>
      </c>
      <c r="N35" s="37">
        <f t="shared" ref="N35:N66" si="7">IF(OR(M35="DSQ",M35="RAF",M35="DNC",M35="DPG"),0,IF(OR(M35="DNS",M35="DNF"),100*(($G35-$G35+1)/$G35)+10*(LOG($G35/$G35)),100*(($G35-M35+1)/$G35)+10*(LOG($G35/M35))))</f>
        <v>70.646066753387032</v>
      </c>
      <c r="O35" s="96">
        <v>3</v>
      </c>
      <c r="P35" s="37">
        <f t="shared" ref="P35:P66" si="8">IF(OR(O35="DSQ",O35="RAF",O35="DNC",O35="DPG"),0,IF(OR(O35="DNS",O35="DNF"),100*(($G35-$G35+1)/$G35)+10*(LOG($G35/$G35)),100*(($G35-O35+1)/$G35)+10*(LOG($G35/O35))))</f>
        <v>93.656366710026859</v>
      </c>
      <c r="Q35" s="40">
        <f t="shared" ref="Q35:Q66" si="9">J35+L35+N35+P35</f>
        <v>256.70941280735775</v>
      </c>
      <c r="S35" s="214">
        <v>4</v>
      </c>
      <c r="T35" s="214" t="s">
        <v>719</v>
      </c>
      <c r="U35" s="215" t="s">
        <v>720</v>
      </c>
      <c r="V35" s="215" t="s">
        <v>721</v>
      </c>
      <c r="W35" s="216" t="s">
        <v>74</v>
      </c>
      <c r="X35" s="214">
        <v>8</v>
      </c>
      <c r="Y35" s="217">
        <v>5</v>
      </c>
      <c r="Z35" s="273">
        <v>5</v>
      </c>
      <c r="AA35" s="217">
        <v>1</v>
      </c>
      <c r="AB35" s="273">
        <v>1</v>
      </c>
      <c r="AC35" s="217">
        <v>4</v>
      </c>
      <c r="AD35" s="273">
        <v>4</v>
      </c>
      <c r="AE35" s="217">
        <v>3</v>
      </c>
      <c r="AF35" s="273">
        <v>3</v>
      </c>
    </row>
    <row r="36" spans="1:32" x14ac:dyDescent="0.2">
      <c r="A36" s="32">
        <v>34</v>
      </c>
      <c r="B36" s="100" t="s">
        <v>739</v>
      </c>
      <c r="C36" s="98" t="s">
        <v>285</v>
      </c>
      <c r="D36" s="97" t="s">
        <v>740</v>
      </c>
      <c r="F36" s="96">
        <v>4</v>
      </c>
      <c r="G36" s="99">
        <v>7</v>
      </c>
      <c r="H36" s="198" t="s">
        <v>69</v>
      </c>
      <c r="I36" s="96">
        <v>2</v>
      </c>
      <c r="J36" s="37">
        <f t="shared" si="5"/>
        <v>91.154966157788465</v>
      </c>
      <c r="K36" s="96">
        <v>3</v>
      </c>
      <c r="L36" s="37">
        <f t="shared" si="6"/>
        <v>75.108339281517374</v>
      </c>
      <c r="M36" s="96">
        <v>5</v>
      </c>
      <c r="N36" s="37">
        <f t="shared" si="7"/>
        <v>44.318423213925236</v>
      </c>
      <c r="O36" s="96">
        <v>5</v>
      </c>
      <c r="P36" s="37">
        <f t="shared" si="8"/>
        <v>44.318423213925236</v>
      </c>
      <c r="Q36" s="40">
        <f t="shared" si="9"/>
        <v>254.9001518671563</v>
      </c>
      <c r="S36" s="214">
        <v>5</v>
      </c>
      <c r="T36" s="214" t="s">
        <v>296</v>
      </c>
      <c r="U36" s="215" t="s">
        <v>113</v>
      </c>
      <c r="V36" s="215" t="s">
        <v>722</v>
      </c>
      <c r="W36" s="216" t="s">
        <v>74</v>
      </c>
      <c r="X36" s="214">
        <v>12</v>
      </c>
      <c r="Y36" s="217">
        <v>4</v>
      </c>
      <c r="Z36" s="273">
        <v>4</v>
      </c>
      <c r="AA36" s="217" t="s">
        <v>157</v>
      </c>
      <c r="AB36" s="273">
        <v>7</v>
      </c>
      <c r="AC36" s="217">
        <v>3</v>
      </c>
      <c r="AD36" s="273">
        <v>3</v>
      </c>
      <c r="AE36" s="217">
        <v>5</v>
      </c>
      <c r="AF36" s="273">
        <v>5</v>
      </c>
    </row>
    <row r="37" spans="1:32" x14ac:dyDescent="0.2">
      <c r="A37" s="32">
        <v>35</v>
      </c>
      <c r="B37" s="100" t="s">
        <v>288</v>
      </c>
      <c r="C37" s="98" t="s">
        <v>130</v>
      </c>
      <c r="D37" s="97" t="s">
        <v>761</v>
      </c>
      <c r="F37" s="96">
        <v>2</v>
      </c>
      <c r="G37" s="99">
        <v>5</v>
      </c>
      <c r="H37" s="198" t="s">
        <v>139</v>
      </c>
      <c r="I37" s="96">
        <v>3</v>
      </c>
      <c r="J37" s="37">
        <f t="shared" si="5"/>
        <v>62.218487496163561</v>
      </c>
      <c r="K37" s="96" t="s">
        <v>31</v>
      </c>
      <c r="L37" s="37">
        <f t="shared" si="6"/>
        <v>0</v>
      </c>
      <c r="M37" s="96">
        <v>2</v>
      </c>
      <c r="N37" s="37">
        <f t="shared" si="7"/>
        <v>83.979400086720375</v>
      </c>
      <c r="O37" s="96">
        <v>1</v>
      </c>
      <c r="P37" s="37">
        <f t="shared" si="8"/>
        <v>106.98970004336019</v>
      </c>
      <c r="Q37" s="40">
        <f t="shared" si="9"/>
        <v>253.18758762624412</v>
      </c>
      <c r="S37" s="214">
        <v>6</v>
      </c>
      <c r="T37" s="214">
        <v>5978</v>
      </c>
      <c r="U37" s="215" t="s">
        <v>114</v>
      </c>
      <c r="V37" s="215" t="s">
        <v>723</v>
      </c>
      <c r="W37" s="216" t="s">
        <v>74</v>
      </c>
      <c r="X37" s="214">
        <v>17</v>
      </c>
      <c r="Y37" s="217">
        <v>6</v>
      </c>
      <c r="Z37" s="273">
        <v>6</v>
      </c>
      <c r="AA37" s="217">
        <v>5</v>
      </c>
      <c r="AB37" s="273">
        <v>5</v>
      </c>
      <c r="AC37" s="217">
        <v>6</v>
      </c>
      <c r="AD37" s="273">
        <v>6</v>
      </c>
      <c r="AE37" s="217">
        <v>6</v>
      </c>
      <c r="AF37" s="273">
        <v>6</v>
      </c>
    </row>
    <row r="38" spans="1:32" x14ac:dyDescent="0.2">
      <c r="A38" s="32">
        <v>36</v>
      </c>
      <c r="B38" s="100">
        <v>4869</v>
      </c>
      <c r="C38" s="98" t="s">
        <v>115</v>
      </c>
      <c r="D38" s="97" t="s">
        <v>339</v>
      </c>
      <c r="F38" s="96">
        <v>5</v>
      </c>
      <c r="G38" s="99">
        <v>10</v>
      </c>
      <c r="H38" s="198" t="s">
        <v>73</v>
      </c>
      <c r="I38" s="96">
        <v>6</v>
      </c>
      <c r="J38" s="37">
        <f t="shared" si="5"/>
        <v>52.218487496163561</v>
      </c>
      <c r="K38" s="96">
        <v>4</v>
      </c>
      <c r="L38" s="37">
        <f t="shared" si="6"/>
        <v>73.979400086720375</v>
      </c>
      <c r="M38" s="96">
        <v>3</v>
      </c>
      <c r="N38" s="37">
        <f t="shared" si="7"/>
        <v>85.228787452803374</v>
      </c>
      <c r="O38" s="96">
        <v>7</v>
      </c>
      <c r="P38" s="37">
        <f t="shared" si="8"/>
        <v>41.549019599857431</v>
      </c>
      <c r="Q38" s="40">
        <f t="shared" si="9"/>
        <v>252.97569463554476</v>
      </c>
      <c r="S38" s="210">
        <v>1</v>
      </c>
      <c r="T38" s="210" t="s">
        <v>575</v>
      </c>
      <c r="U38" s="211" t="s">
        <v>278</v>
      </c>
      <c r="V38" s="211" t="s">
        <v>724</v>
      </c>
      <c r="W38" s="212" t="s">
        <v>4</v>
      </c>
      <c r="X38" s="210">
        <v>3</v>
      </c>
      <c r="Y38" s="213">
        <v>1</v>
      </c>
      <c r="Z38" s="272">
        <v>1</v>
      </c>
      <c r="AA38" s="213">
        <v>1</v>
      </c>
      <c r="AB38" s="272">
        <v>1</v>
      </c>
      <c r="AC38" s="213">
        <v>1</v>
      </c>
      <c r="AD38" s="272">
        <v>1</v>
      </c>
      <c r="AE38" s="213">
        <v>1</v>
      </c>
      <c r="AF38" s="272">
        <v>1</v>
      </c>
    </row>
    <row r="39" spans="1:32" x14ac:dyDescent="0.2">
      <c r="A39" s="32">
        <v>37</v>
      </c>
      <c r="B39" s="100" t="s">
        <v>301</v>
      </c>
      <c r="C39" s="98" t="s">
        <v>141</v>
      </c>
      <c r="D39" s="97" t="s">
        <v>166</v>
      </c>
      <c r="F39" s="96">
        <v>4</v>
      </c>
      <c r="G39" s="99">
        <v>10</v>
      </c>
      <c r="H39" s="198" t="s">
        <v>73</v>
      </c>
      <c r="I39" s="96">
        <v>9</v>
      </c>
      <c r="J39" s="37">
        <f t="shared" si="5"/>
        <v>20.457574905606752</v>
      </c>
      <c r="K39" s="96">
        <v>2</v>
      </c>
      <c r="L39" s="37">
        <f t="shared" si="6"/>
        <v>96.989700043360187</v>
      </c>
      <c r="M39" s="96">
        <v>6</v>
      </c>
      <c r="N39" s="37">
        <f t="shared" si="7"/>
        <v>52.218487496163561</v>
      </c>
      <c r="O39" s="96">
        <v>4</v>
      </c>
      <c r="P39" s="37">
        <f t="shared" si="8"/>
        <v>73.979400086720375</v>
      </c>
      <c r="Q39" s="40">
        <f t="shared" si="9"/>
        <v>243.64516253185087</v>
      </c>
      <c r="S39" s="210">
        <v>2</v>
      </c>
      <c r="T39" s="210">
        <v>17077</v>
      </c>
      <c r="U39" s="211" t="s">
        <v>277</v>
      </c>
      <c r="V39" s="211" t="s">
        <v>725</v>
      </c>
      <c r="W39" s="212" t="s">
        <v>4</v>
      </c>
      <c r="X39" s="210">
        <v>5</v>
      </c>
      <c r="Y39" s="213">
        <v>2</v>
      </c>
      <c r="Z39" s="272">
        <v>2</v>
      </c>
      <c r="AA39" s="213">
        <v>1</v>
      </c>
      <c r="AB39" s="272">
        <v>1</v>
      </c>
      <c r="AC39" s="213">
        <v>2</v>
      </c>
      <c r="AD39" s="272">
        <v>2</v>
      </c>
      <c r="AE39" s="213">
        <v>2</v>
      </c>
      <c r="AF39" s="272">
        <v>2</v>
      </c>
    </row>
    <row r="40" spans="1:32" x14ac:dyDescent="0.2">
      <c r="A40" s="32">
        <v>38</v>
      </c>
      <c r="B40" s="100" t="s">
        <v>302</v>
      </c>
      <c r="C40" s="98" t="s">
        <v>303</v>
      </c>
      <c r="D40" s="97" t="s">
        <v>304</v>
      </c>
      <c r="F40" s="96">
        <v>6</v>
      </c>
      <c r="G40" s="99">
        <v>10</v>
      </c>
      <c r="H40" s="198" t="s">
        <v>73</v>
      </c>
      <c r="I40" s="96">
        <v>8</v>
      </c>
      <c r="J40" s="37">
        <f t="shared" si="5"/>
        <v>30.969100130080562</v>
      </c>
      <c r="K40" s="96">
        <v>5</v>
      </c>
      <c r="L40" s="37">
        <f t="shared" si="6"/>
        <v>63.010299956639813</v>
      </c>
      <c r="M40" s="96">
        <v>5</v>
      </c>
      <c r="N40" s="37">
        <f t="shared" si="7"/>
        <v>63.010299956639813</v>
      </c>
      <c r="O40" s="96">
        <v>3</v>
      </c>
      <c r="P40" s="37">
        <f t="shared" si="8"/>
        <v>85.228787452803374</v>
      </c>
      <c r="Q40" s="40">
        <f t="shared" si="9"/>
        <v>242.21848749616356</v>
      </c>
      <c r="S40" s="210">
        <v>3</v>
      </c>
      <c r="T40" s="210" t="s">
        <v>308</v>
      </c>
      <c r="U40" s="211" t="s">
        <v>135</v>
      </c>
      <c r="V40" s="211" t="s">
        <v>726</v>
      </c>
      <c r="W40" s="212" t="s">
        <v>4</v>
      </c>
      <c r="X40" s="210">
        <v>10</v>
      </c>
      <c r="Y40" s="213">
        <v>3</v>
      </c>
      <c r="Z40" s="272">
        <v>3</v>
      </c>
      <c r="AA40" s="213" t="s">
        <v>30</v>
      </c>
      <c r="AB40" s="272">
        <v>5</v>
      </c>
      <c r="AC40" s="213">
        <v>3</v>
      </c>
      <c r="AD40" s="272">
        <v>3</v>
      </c>
      <c r="AE40" s="213">
        <v>4</v>
      </c>
      <c r="AF40" s="272">
        <v>4</v>
      </c>
    </row>
    <row r="41" spans="1:32" x14ac:dyDescent="0.2">
      <c r="A41" s="32">
        <v>39</v>
      </c>
      <c r="B41" s="100" t="s">
        <v>309</v>
      </c>
      <c r="C41" s="98" t="s">
        <v>105</v>
      </c>
      <c r="D41" s="97" t="s">
        <v>222</v>
      </c>
      <c r="F41" s="96">
        <v>2</v>
      </c>
      <c r="G41" s="99">
        <v>7</v>
      </c>
      <c r="H41" s="198" t="s">
        <v>67</v>
      </c>
      <c r="I41" s="96">
        <v>3</v>
      </c>
      <c r="J41" s="37">
        <f t="shared" si="5"/>
        <v>75.108339281517374</v>
      </c>
      <c r="K41" s="96" t="s">
        <v>157</v>
      </c>
      <c r="L41" s="37">
        <f t="shared" si="6"/>
        <v>14.285714285714285</v>
      </c>
      <c r="M41" s="96">
        <v>4</v>
      </c>
      <c r="N41" s="37">
        <f t="shared" si="7"/>
        <v>59.573237629720083</v>
      </c>
      <c r="O41" s="96">
        <v>2</v>
      </c>
      <c r="P41" s="37">
        <f t="shared" si="8"/>
        <v>91.154966157788465</v>
      </c>
      <c r="Q41" s="40">
        <f t="shared" si="9"/>
        <v>240.12225735474021</v>
      </c>
      <c r="S41" s="210">
        <v>4</v>
      </c>
      <c r="T41" s="210" t="s">
        <v>155</v>
      </c>
      <c r="U41" s="211" t="s">
        <v>136</v>
      </c>
      <c r="V41" s="211" t="s">
        <v>727</v>
      </c>
      <c r="W41" s="212" t="s">
        <v>4</v>
      </c>
      <c r="X41" s="210">
        <v>12</v>
      </c>
      <c r="Y41" s="213" t="s">
        <v>30</v>
      </c>
      <c r="Z41" s="272">
        <v>5</v>
      </c>
      <c r="AA41" s="213" t="s">
        <v>31</v>
      </c>
      <c r="AB41" s="272">
        <v>5</v>
      </c>
      <c r="AC41" s="213">
        <v>4</v>
      </c>
      <c r="AD41" s="272">
        <v>4</v>
      </c>
      <c r="AE41" s="213">
        <v>3</v>
      </c>
      <c r="AF41" s="272">
        <v>3</v>
      </c>
    </row>
    <row r="42" spans="1:32" x14ac:dyDescent="0.2">
      <c r="A42" s="32">
        <v>40</v>
      </c>
      <c r="B42" s="100" t="s">
        <v>72</v>
      </c>
      <c r="C42" s="98" t="s">
        <v>118</v>
      </c>
      <c r="D42" s="97" t="s">
        <v>317</v>
      </c>
      <c r="F42" s="96">
        <v>4</v>
      </c>
      <c r="G42" s="99">
        <v>9</v>
      </c>
      <c r="H42" s="198" t="s">
        <v>71</v>
      </c>
      <c r="I42" s="96">
        <v>4</v>
      </c>
      <c r="J42" s="37">
        <f t="shared" si="5"/>
        <v>70.188491847780284</v>
      </c>
      <c r="K42" s="96">
        <v>3</v>
      </c>
      <c r="L42" s="37">
        <f t="shared" si="6"/>
        <v>82.548990324974412</v>
      </c>
      <c r="M42" s="96">
        <v>4</v>
      </c>
      <c r="N42" s="37">
        <f t="shared" si="7"/>
        <v>70.188491847780284</v>
      </c>
      <c r="O42" s="96" t="s">
        <v>31</v>
      </c>
      <c r="P42" s="37">
        <f t="shared" si="8"/>
        <v>0</v>
      </c>
      <c r="Q42" s="40">
        <f t="shared" si="9"/>
        <v>222.92597402053499</v>
      </c>
      <c r="S42" s="214">
        <v>1</v>
      </c>
      <c r="T42" s="214">
        <v>6</v>
      </c>
      <c r="U42" s="215" t="s">
        <v>117</v>
      </c>
      <c r="V42" s="215" t="s">
        <v>233</v>
      </c>
      <c r="W42" s="216" t="s">
        <v>71</v>
      </c>
      <c r="X42" s="214">
        <v>4</v>
      </c>
      <c r="Y42" s="217">
        <v>1</v>
      </c>
      <c r="Z42" s="273">
        <v>1</v>
      </c>
      <c r="AA42" s="217" t="s">
        <v>157</v>
      </c>
      <c r="AB42" s="273">
        <v>10</v>
      </c>
      <c r="AC42" s="217">
        <v>2</v>
      </c>
      <c r="AD42" s="273">
        <v>2</v>
      </c>
      <c r="AE42" s="217">
        <v>1</v>
      </c>
      <c r="AF42" s="273">
        <v>1</v>
      </c>
    </row>
    <row r="43" spans="1:32" x14ac:dyDescent="0.2">
      <c r="A43" s="32">
        <v>41</v>
      </c>
      <c r="B43" s="100" t="s">
        <v>313</v>
      </c>
      <c r="C43" s="98" t="s">
        <v>196</v>
      </c>
      <c r="D43" s="97" t="s">
        <v>733</v>
      </c>
      <c r="F43" s="96">
        <v>6</v>
      </c>
      <c r="G43" s="99">
        <v>9</v>
      </c>
      <c r="H43" s="198" t="s">
        <v>71</v>
      </c>
      <c r="I43" s="96">
        <v>6</v>
      </c>
      <c r="J43" s="37">
        <f t="shared" si="5"/>
        <v>46.205357035001256</v>
      </c>
      <c r="K43" s="96">
        <v>5</v>
      </c>
      <c r="L43" s="37">
        <f t="shared" si="6"/>
        <v>58.108280606588615</v>
      </c>
      <c r="M43" s="96">
        <v>6</v>
      </c>
      <c r="N43" s="37">
        <f t="shared" si="7"/>
        <v>46.205357035001256</v>
      </c>
      <c r="O43" s="96">
        <v>4</v>
      </c>
      <c r="P43" s="37">
        <f t="shared" si="8"/>
        <v>70.188491847780284</v>
      </c>
      <c r="Q43" s="40">
        <f t="shared" si="9"/>
        <v>220.70748652437143</v>
      </c>
      <c r="S43" s="214">
        <v>2</v>
      </c>
      <c r="T43" s="214" t="s">
        <v>314</v>
      </c>
      <c r="U43" s="215" t="s">
        <v>231</v>
      </c>
      <c r="V43" s="215" t="s">
        <v>728</v>
      </c>
      <c r="W43" s="216" t="s">
        <v>71</v>
      </c>
      <c r="X43" s="214">
        <v>4</v>
      </c>
      <c r="Y43" s="217">
        <v>2</v>
      </c>
      <c r="Z43" s="273">
        <v>2</v>
      </c>
      <c r="AA43" s="217">
        <v>1</v>
      </c>
      <c r="AB43" s="273">
        <v>1</v>
      </c>
      <c r="AC43" s="217">
        <v>1</v>
      </c>
      <c r="AD43" s="273">
        <v>1</v>
      </c>
      <c r="AE43" s="217">
        <v>2</v>
      </c>
      <c r="AF43" s="273">
        <v>2</v>
      </c>
    </row>
    <row r="44" spans="1:32" x14ac:dyDescent="0.2">
      <c r="A44" s="32">
        <v>42</v>
      </c>
      <c r="B44" s="100">
        <v>464</v>
      </c>
      <c r="C44" s="98" t="s">
        <v>275</v>
      </c>
      <c r="D44" s="97" t="s">
        <v>749</v>
      </c>
      <c r="F44" s="96">
        <v>5</v>
      </c>
      <c r="G44" s="99">
        <v>12</v>
      </c>
      <c r="H44" s="198" t="s">
        <v>746</v>
      </c>
      <c r="I44" s="96">
        <v>3</v>
      </c>
      <c r="J44" s="37">
        <f t="shared" si="5"/>
        <v>89.353933246612968</v>
      </c>
      <c r="K44" s="96" t="s">
        <v>30</v>
      </c>
      <c r="L44" s="37">
        <f t="shared" si="6"/>
        <v>8.3333333333333321</v>
      </c>
      <c r="M44" s="96">
        <v>6</v>
      </c>
      <c r="N44" s="37">
        <f t="shared" si="7"/>
        <v>61.343633289973148</v>
      </c>
      <c r="O44" s="96">
        <v>6</v>
      </c>
      <c r="P44" s="37">
        <f t="shared" si="8"/>
        <v>61.343633289973148</v>
      </c>
      <c r="Q44" s="40">
        <f t="shared" si="9"/>
        <v>220.37453315989259</v>
      </c>
      <c r="S44" s="214">
        <v>3</v>
      </c>
      <c r="T44" s="214">
        <v>9</v>
      </c>
      <c r="U44" s="215" t="s">
        <v>729</v>
      </c>
      <c r="V44" s="215" t="s">
        <v>730</v>
      </c>
      <c r="W44" s="216" t="s">
        <v>71</v>
      </c>
      <c r="X44" s="214">
        <v>11</v>
      </c>
      <c r="Y44" s="217">
        <v>3</v>
      </c>
      <c r="Z44" s="273">
        <v>3</v>
      </c>
      <c r="AA44" s="217">
        <v>6</v>
      </c>
      <c r="AB44" s="273">
        <v>6</v>
      </c>
      <c r="AC44" s="217">
        <v>3</v>
      </c>
      <c r="AD44" s="273">
        <v>3</v>
      </c>
      <c r="AE44" s="217">
        <v>5</v>
      </c>
      <c r="AF44" s="273">
        <v>5</v>
      </c>
    </row>
    <row r="45" spans="1:32" x14ac:dyDescent="0.2">
      <c r="A45" s="32">
        <v>43</v>
      </c>
      <c r="B45" s="100" t="s">
        <v>258</v>
      </c>
      <c r="C45" s="98" t="s">
        <v>259</v>
      </c>
      <c r="D45" s="97" t="s">
        <v>704</v>
      </c>
      <c r="F45" s="96">
        <v>8</v>
      </c>
      <c r="G45" s="99">
        <v>15</v>
      </c>
      <c r="H45" s="198" t="s">
        <v>68</v>
      </c>
      <c r="I45" s="96">
        <v>12</v>
      </c>
      <c r="J45" s="37">
        <f t="shared" si="5"/>
        <v>27.635766796747234</v>
      </c>
      <c r="K45" s="96">
        <v>7</v>
      </c>
      <c r="L45" s="37">
        <f t="shared" si="6"/>
        <v>63.309932190414244</v>
      </c>
      <c r="M45" s="96">
        <v>7</v>
      </c>
      <c r="N45" s="37">
        <f t="shared" si="7"/>
        <v>63.309932190414244</v>
      </c>
      <c r="O45" s="96">
        <v>8</v>
      </c>
      <c r="P45" s="37">
        <f t="shared" si="8"/>
        <v>56.063346053970712</v>
      </c>
      <c r="Q45" s="40">
        <f t="shared" si="9"/>
        <v>210.31897723154643</v>
      </c>
      <c r="S45" s="214">
        <v>4</v>
      </c>
      <c r="T45" s="214" t="s">
        <v>72</v>
      </c>
      <c r="U45" s="215" t="s">
        <v>118</v>
      </c>
      <c r="V45" s="215" t="s">
        <v>317</v>
      </c>
      <c r="W45" s="216" t="s">
        <v>71</v>
      </c>
      <c r="X45" s="214">
        <v>11</v>
      </c>
      <c r="Y45" s="217">
        <v>4</v>
      </c>
      <c r="Z45" s="273">
        <v>4</v>
      </c>
      <c r="AA45" s="217">
        <v>3</v>
      </c>
      <c r="AB45" s="273">
        <v>3</v>
      </c>
      <c r="AC45" s="217">
        <v>4</v>
      </c>
      <c r="AD45" s="273">
        <v>4</v>
      </c>
      <c r="AE45" s="217" t="s">
        <v>31</v>
      </c>
      <c r="AF45" s="273">
        <v>10</v>
      </c>
    </row>
    <row r="46" spans="1:32" x14ac:dyDescent="0.2">
      <c r="A46" s="32">
        <v>44</v>
      </c>
      <c r="B46" s="100" t="s">
        <v>750</v>
      </c>
      <c r="C46" s="98" t="s">
        <v>335</v>
      </c>
      <c r="D46" s="97" t="s">
        <v>336</v>
      </c>
      <c r="F46" s="96">
        <v>7</v>
      </c>
      <c r="G46" s="99">
        <v>12</v>
      </c>
      <c r="H46" s="198" t="s">
        <v>746</v>
      </c>
      <c r="I46" s="96">
        <v>7</v>
      </c>
      <c r="J46" s="37">
        <f t="shared" si="5"/>
        <v>52.340832060333682</v>
      </c>
      <c r="K46" s="96">
        <v>6</v>
      </c>
      <c r="L46" s="37">
        <f t="shared" si="6"/>
        <v>61.343633289973148</v>
      </c>
      <c r="M46" s="96">
        <v>7</v>
      </c>
      <c r="N46" s="37">
        <f t="shared" si="7"/>
        <v>52.340832060333682</v>
      </c>
      <c r="O46" s="96">
        <v>8</v>
      </c>
      <c r="P46" s="37">
        <f t="shared" si="8"/>
        <v>43.427579257223485</v>
      </c>
      <c r="Q46" s="40">
        <f t="shared" si="9"/>
        <v>209.45287666786402</v>
      </c>
      <c r="S46" s="214">
        <v>5</v>
      </c>
      <c r="T46" s="214" t="s">
        <v>731</v>
      </c>
      <c r="U46" s="215" t="s">
        <v>133</v>
      </c>
      <c r="V46" s="215" t="s">
        <v>732</v>
      </c>
      <c r="W46" s="216" t="s">
        <v>71</v>
      </c>
      <c r="X46" s="214">
        <v>15</v>
      </c>
      <c r="Y46" s="217" t="s">
        <v>236</v>
      </c>
      <c r="Z46" s="273">
        <v>10</v>
      </c>
      <c r="AA46" s="217">
        <v>2</v>
      </c>
      <c r="AB46" s="273">
        <v>2</v>
      </c>
      <c r="AC46" s="217">
        <v>7</v>
      </c>
      <c r="AD46" s="273">
        <v>7</v>
      </c>
      <c r="AE46" s="217">
        <v>6</v>
      </c>
      <c r="AF46" s="273">
        <v>6</v>
      </c>
    </row>
    <row r="47" spans="1:32" x14ac:dyDescent="0.2">
      <c r="A47" s="32">
        <v>45</v>
      </c>
      <c r="B47" s="100" t="s">
        <v>221</v>
      </c>
      <c r="C47" s="98" t="s">
        <v>194</v>
      </c>
      <c r="D47" s="97" t="s">
        <v>334</v>
      </c>
      <c r="F47" s="96">
        <v>6</v>
      </c>
      <c r="G47" s="99">
        <v>12</v>
      </c>
      <c r="H47" s="198" t="s">
        <v>746</v>
      </c>
      <c r="I47" s="96" t="s">
        <v>30</v>
      </c>
      <c r="J47" s="37">
        <f t="shared" si="5"/>
        <v>8.3333333333333321</v>
      </c>
      <c r="K47" s="96" t="s">
        <v>30</v>
      </c>
      <c r="L47" s="37">
        <f t="shared" si="6"/>
        <v>8.3333333333333321</v>
      </c>
      <c r="M47" s="96">
        <v>2</v>
      </c>
      <c r="N47" s="37">
        <f t="shared" si="7"/>
        <v>99.448179170503096</v>
      </c>
      <c r="O47" s="96">
        <v>5</v>
      </c>
      <c r="P47" s="37">
        <f t="shared" si="8"/>
        <v>70.468779083782721</v>
      </c>
      <c r="Q47" s="40">
        <f t="shared" si="9"/>
        <v>186.58362492095247</v>
      </c>
      <c r="S47" s="214">
        <v>6</v>
      </c>
      <c r="T47" s="214" t="s">
        <v>313</v>
      </c>
      <c r="U47" s="215" t="s">
        <v>196</v>
      </c>
      <c r="V47" s="215" t="s">
        <v>733</v>
      </c>
      <c r="W47" s="216" t="s">
        <v>71</v>
      </c>
      <c r="X47" s="214">
        <v>15</v>
      </c>
      <c r="Y47" s="217">
        <v>6</v>
      </c>
      <c r="Z47" s="273">
        <v>6</v>
      </c>
      <c r="AA47" s="217">
        <v>5</v>
      </c>
      <c r="AB47" s="273">
        <v>5</v>
      </c>
      <c r="AC47" s="217">
        <v>6</v>
      </c>
      <c r="AD47" s="273">
        <v>6</v>
      </c>
      <c r="AE47" s="217">
        <v>4</v>
      </c>
      <c r="AF47" s="273">
        <v>4</v>
      </c>
    </row>
    <row r="48" spans="1:32" x14ac:dyDescent="0.2">
      <c r="A48" s="32">
        <v>46</v>
      </c>
      <c r="B48" s="100" t="s">
        <v>563</v>
      </c>
      <c r="C48" s="98" t="s">
        <v>564</v>
      </c>
      <c r="D48" s="97" t="s">
        <v>312</v>
      </c>
      <c r="F48" s="96">
        <v>3</v>
      </c>
      <c r="G48" s="99">
        <v>7</v>
      </c>
      <c r="H48" s="198" t="s">
        <v>67</v>
      </c>
      <c r="I48" s="96">
        <v>3</v>
      </c>
      <c r="J48" s="37">
        <f t="shared" si="5"/>
        <v>75.108339281517374</v>
      </c>
      <c r="K48" s="96" t="s">
        <v>157</v>
      </c>
      <c r="L48" s="37">
        <f t="shared" si="6"/>
        <v>14.285714285714285</v>
      </c>
      <c r="M48" s="96">
        <v>7</v>
      </c>
      <c r="N48" s="37">
        <f t="shared" si="7"/>
        <v>14.285714285714285</v>
      </c>
      <c r="O48" s="96">
        <v>3</v>
      </c>
      <c r="P48" s="37">
        <f t="shared" si="8"/>
        <v>75.108339281517374</v>
      </c>
      <c r="Q48" s="40">
        <f t="shared" si="9"/>
        <v>178.7881071344633</v>
      </c>
      <c r="S48" s="214">
        <v>7</v>
      </c>
      <c r="T48" s="214" t="s">
        <v>318</v>
      </c>
      <c r="U48" s="215" t="s">
        <v>119</v>
      </c>
      <c r="V48" s="215" t="s">
        <v>683</v>
      </c>
      <c r="W48" s="216" t="s">
        <v>71</v>
      </c>
      <c r="X48" s="214">
        <v>16</v>
      </c>
      <c r="Y48" s="217">
        <v>5</v>
      </c>
      <c r="Z48" s="273">
        <v>5</v>
      </c>
      <c r="AA48" s="217" t="s">
        <v>157</v>
      </c>
      <c r="AB48" s="273">
        <v>10</v>
      </c>
      <c r="AC48" s="217">
        <v>8</v>
      </c>
      <c r="AD48" s="273">
        <v>8</v>
      </c>
      <c r="AE48" s="217">
        <v>3</v>
      </c>
      <c r="AF48" s="273">
        <v>3</v>
      </c>
    </row>
    <row r="49" spans="1:34" x14ac:dyDescent="0.2">
      <c r="A49" s="32">
        <v>47</v>
      </c>
      <c r="B49" s="100" t="s">
        <v>287</v>
      </c>
      <c r="C49" s="98" t="s">
        <v>162</v>
      </c>
      <c r="D49" s="97" t="s">
        <v>331</v>
      </c>
      <c r="F49" s="96">
        <v>5</v>
      </c>
      <c r="G49" s="99">
        <v>7</v>
      </c>
      <c r="H49" s="198" t="s">
        <v>70</v>
      </c>
      <c r="I49" s="96">
        <v>3</v>
      </c>
      <c r="J49" s="37">
        <f t="shared" si="5"/>
        <v>75.108339281517374</v>
      </c>
      <c r="K49" s="96" t="s">
        <v>157</v>
      </c>
      <c r="L49" s="37">
        <f t="shared" si="6"/>
        <v>14.285714285714285</v>
      </c>
      <c r="M49" s="96">
        <v>6</v>
      </c>
      <c r="N49" s="37">
        <f t="shared" si="7"/>
        <v>29.2408964677347</v>
      </c>
      <c r="O49" s="96">
        <v>4</v>
      </c>
      <c r="P49" s="37">
        <f t="shared" si="8"/>
        <v>59.573237629720083</v>
      </c>
      <c r="Q49" s="40">
        <f t="shared" si="9"/>
        <v>178.20818766468642</v>
      </c>
      <c r="S49" s="214">
        <v>8</v>
      </c>
      <c r="T49" s="214" t="s">
        <v>356</v>
      </c>
      <c r="U49" s="215" t="s">
        <v>106</v>
      </c>
      <c r="V49" s="215" t="s">
        <v>247</v>
      </c>
      <c r="W49" s="216" t="s">
        <v>71</v>
      </c>
      <c r="X49" s="214">
        <v>22</v>
      </c>
      <c r="Y49" s="217">
        <v>7</v>
      </c>
      <c r="Z49" s="273">
        <v>7</v>
      </c>
      <c r="AA49" s="217" t="s">
        <v>157</v>
      </c>
      <c r="AB49" s="273">
        <v>10</v>
      </c>
      <c r="AC49" s="217">
        <v>5</v>
      </c>
      <c r="AD49" s="273">
        <v>5</v>
      </c>
      <c r="AE49" s="217" t="s">
        <v>618</v>
      </c>
      <c r="AF49" s="273">
        <v>10</v>
      </c>
    </row>
    <row r="50" spans="1:34" x14ac:dyDescent="0.2">
      <c r="A50" s="32">
        <v>48</v>
      </c>
      <c r="B50" s="100" t="s">
        <v>731</v>
      </c>
      <c r="C50" s="98" t="s">
        <v>133</v>
      </c>
      <c r="D50" s="97" t="s">
        <v>732</v>
      </c>
      <c r="F50" s="96">
        <v>5</v>
      </c>
      <c r="G50" s="99">
        <v>9</v>
      </c>
      <c r="H50" s="198" t="s">
        <v>71</v>
      </c>
      <c r="I50" s="96" t="s">
        <v>32</v>
      </c>
      <c r="J50" s="37">
        <f t="shared" si="5"/>
        <v>0</v>
      </c>
      <c r="K50" s="96">
        <v>2</v>
      </c>
      <c r="L50" s="37">
        <f t="shared" si="6"/>
        <v>95.421014026642325</v>
      </c>
      <c r="M50" s="96">
        <v>7</v>
      </c>
      <c r="N50" s="37">
        <f t="shared" si="7"/>
        <v>34.424778027584011</v>
      </c>
      <c r="O50" s="96">
        <v>6</v>
      </c>
      <c r="P50" s="37">
        <f t="shared" si="8"/>
        <v>46.205357035001256</v>
      </c>
      <c r="Q50" s="40">
        <f t="shared" si="9"/>
        <v>176.05114908922758</v>
      </c>
      <c r="S50" s="214">
        <v>9</v>
      </c>
      <c r="T50" s="214" t="s">
        <v>734</v>
      </c>
      <c r="U50" s="215" t="s">
        <v>735</v>
      </c>
      <c r="V50" s="215" t="s">
        <v>736</v>
      </c>
      <c r="W50" s="216" t="s">
        <v>71</v>
      </c>
      <c r="X50" s="214">
        <v>23</v>
      </c>
      <c r="Y50" s="217">
        <v>9</v>
      </c>
      <c r="Z50" s="273">
        <v>9</v>
      </c>
      <c r="AA50" s="217">
        <v>4</v>
      </c>
      <c r="AB50" s="273">
        <v>4</v>
      </c>
      <c r="AC50" s="217" t="s">
        <v>30</v>
      </c>
      <c r="AD50" s="273">
        <v>10</v>
      </c>
      <c r="AE50" s="217" t="s">
        <v>30</v>
      </c>
      <c r="AF50" s="273">
        <v>10</v>
      </c>
    </row>
    <row r="51" spans="1:34" x14ac:dyDescent="0.2">
      <c r="A51" s="32">
        <v>49</v>
      </c>
      <c r="B51" s="100" t="s">
        <v>318</v>
      </c>
      <c r="C51" s="98" t="s">
        <v>119</v>
      </c>
      <c r="D51" s="97" t="s">
        <v>683</v>
      </c>
      <c r="F51" s="96">
        <v>7</v>
      </c>
      <c r="G51" s="99">
        <v>9</v>
      </c>
      <c r="H51" s="198" t="s">
        <v>71</v>
      </c>
      <c r="I51" s="96">
        <v>5</v>
      </c>
      <c r="J51" s="37">
        <f t="shared" si="5"/>
        <v>58.108280606588615</v>
      </c>
      <c r="K51" s="96" t="s">
        <v>157</v>
      </c>
      <c r="L51" s="37">
        <f t="shared" si="6"/>
        <v>11.111111111111111</v>
      </c>
      <c r="M51" s="96">
        <v>8</v>
      </c>
      <c r="N51" s="37">
        <f t="shared" si="7"/>
        <v>22.733747446696036</v>
      </c>
      <c r="O51" s="96">
        <v>3</v>
      </c>
      <c r="P51" s="37">
        <f t="shared" si="8"/>
        <v>82.548990324974412</v>
      </c>
      <c r="Q51" s="40">
        <f t="shared" si="9"/>
        <v>174.50212948937019</v>
      </c>
      <c r="S51" s="210">
        <v>1</v>
      </c>
      <c r="T51" s="210" t="s">
        <v>326</v>
      </c>
      <c r="U51" s="211" t="s">
        <v>216</v>
      </c>
      <c r="V51" s="211" t="s">
        <v>230</v>
      </c>
      <c r="W51" s="212" t="s">
        <v>69</v>
      </c>
      <c r="X51" s="210">
        <v>3</v>
      </c>
      <c r="Y51" s="213">
        <v>1</v>
      </c>
      <c r="Z51" s="272">
        <v>1</v>
      </c>
      <c r="AA51" s="213" t="s">
        <v>157</v>
      </c>
      <c r="AB51" s="272">
        <v>8</v>
      </c>
      <c r="AC51" s="213">
        <v>1</v>
      </c>
      <c r="AD51" s="272">
        <v>1</v>
      </c>
      <c r="AE51" s="213">
        <v>1</v>
      </c>
      <c r="AF51" s="272">
        <v>1</v>
      </c>
      <c r="AG51" s="223"/>
      <c r="AH51" s="223"/>
    </row>
    <row r="52" spans="1:34" x14ac:dyDescent="0.2">
      <c r="A52" s="32">
        <v>50</v>
      </c>
      <c r="B52" s="100" t="s">
        <v>296</v>
      </c>
      <c r="C52" s="98" t="s">
        <v>113</v>
      </c>
      <c r="D52" s="97" t="s">
        <v>722</v>
      </c>
      <c r="F52" s="96">
        <v>5</v>
      </c>
      <c r="G52" s="99">
        <v>6</v>
      </c>
      <c r="H52" s="198" t="s">
        <v>74</v>
      </c>
      <c r="I52" s="96">
        <v>4</v>
      </c>
      <c r="J52" s="37">
        <f t="shared" si="5"/>
        <v>51.760912590556813</v>
      </c>
      <c r="K52" s="96" t="s">
        <v>157</v>
      </c>
      <c r="L52" s="37">
        <f t="shared" si="6"/>
        <v>16.666666666666664</v>
      </c>
      <c r="M52" s="96">
        <v>3</v>
      </c>
      <c r="N52" s="37">
        <f t="shared" si="7"/>
        <v>69.67696662330647</v>
      </c>
      <c r="O52" s="96">
        <v>5</v>
      </c>
      <c r="P52" s="37">
        <f t="shared" si="8"/>
        <v>34.12514579380958</v>
      </c>
      <c r="Q52" s="40">
        <f t="shared" si="9"/>
        <v>172.22969167433951</v>
      </c>
      <c r="S52" s="210">
        <v>2</v>
      </c>
      <c r="T52" s="210">
        <v>115</v>
      </c>
      <c r="U52" s="211" t="s">
        <v>235</v>
      </c>
      <c r="V52" s="211" t="s">
        <v>737</v>
      </c>
      <c r="W52" s="212" t="s">
        <v>69</v>
      </c>
      <c r="X52" s="210">
        <v>6</v>
      </c>
      <c r="Y52" s="213" t="s">
        <v>695</v>
      </c>
      <c r="Z52" s="272">
        <v>4</v>
      </c>
      <c r="AA52" s="213">
        <v>1</v>
      </c>
      <c r="AB52" s="272">
        <v>1</v>
      </c>
      <c r="AC52" s="213">
        <v>2</v>
      </c>
      <c r="AD52" s="272">
        <v>2</v>
      </c>
      <c r="AE52" s="213">
        <v>3</v>
      </c>
      <c r="AF52" s="272">
        <v>3</v>
      </c>
      <c r="AG52" s="223"/>
      <c r="AH52" s="223"/>
    </row>
    <row r="53" spans="1:34" x14ac:dyDescent="0.2">
      <c r="A53" s="32">
        <v>51</v>
      </c>
      <c r="B53" s="100" t="s">
        <v>568</v>
      </c>
      <c r="C53" s="98" t="s">
        <v>569</v>
      </c>
      <c r="D53" s="97" t="s">
        <v>675</v>
      </c>
      <c r="F53" s="96">
        <v>4</v>
      </c>
      <c r="G53" s="99">
        <v>7</v>
      </c>
      <c r="H53" s="198" t="s">
        <v>67</v>
      </c>
      <c r="I53" s="96">
        <v>7</v>
      </c>
      <c r="J53" s="37">
        <f t="shared" si="5"/>
        <v>14.285714285714285</v>
      </c>
      <c r="K53" s="96" t="s">
        <v>157</v>
      </c>
      <c r="L53" s="37">
        <f t="shared" si="6"/>
        <v>14.285714285714285</v>
      </c>
      <c r="M53" s="96">
        <v>1</v>
      </c>
      <c r="N53" s="37">
        <f t="shared" si="7"/>
        <v>108.45098040014257</v>
      </c>
      <c r="O53" s="96">
        <v>6</v>
      </c>
      <c r="P53" s="37">
        <f t="shared" si="8"/>
        <v>29.2408964677347</v>
      </c>
      <c r="Q53" s="40">
        <f t="shared" si="9"/>
        <v>166.26330543930584</v>
      </c>
      <c r="S53" s="210">
        <v>3</v>
      </c>
      <c r="T53" s="210">
        <v>21</v>
      </c>
      <c r="U53" s="211" t="s">
        <v>200</v>
      </c>
      <c r="V53" s="211" t="s">
        <v>738</v>
      </c>
      <c r="W53" s="212" t="s">
        <v>69</v>
      </c>
      <c r="X53" s="210">
        <v>8</v>
      </c>
      <c r="Y53" s="213">
        <v>4</v>
      </c>
      <c r="Z53" s="272">
        <v>4</v>
      </c>
      <c r="AA53" s="213">
        <v>2</v>
      </c>
      <c r="AB53" s="272">
        <v>2</v>
      </c>
      <c r="AC53" s="213">
        <v>3</v>
      </c>
      <c r="AD53" s="272">
        <v>3</v>
      </c>
      <c r="AE53" s="213" t="s">
        <v>695</v>
      </c>
      <c r="AF53" s="272">
        <v>3</v>
      </c>
      <c r="AG53" s="223"/>
      <c r="AH53" s="223"/>
    </row>
    <row r="54" spans="1:34" x14ac:dyDescent="0.2">
      <c r="A54" s="32">
        <v>52</v>
      </c>
      <c r="B54" s="100" t="s">
        <v>311</v>
      </c>
      <c r="C54" s="98" t="s">
        <v>163</v>
      </c>
      <c r="D54" s="97" t="s">
        <v>567</v>
      </c>
      <c r="F54" s="96">
        <v>5</v>
      </c>
      <c r="G54" s="99">
        <v>7</v>
      </c>
      <c r="H54" s="198" t="s">
        <v>67</v>
      </c>
      <c r="I54" s="96">
        <v>4</v>
      </c>
      <c r="J54" s="37">
        <f t="shared" si="5"/>
        <v>59.573237629720083</v>
      </c>
      <c r="K54" s="96" t="s">
        <v>157</v>
      </c>
      <c r="L54" s="37">
        <f t="shared" si="6"/>
        <v>14.285714285714285</v>
      </c>
      <c r="M54" s="96">
        <v>6</v>
      </c>
      <c r="N54" s="37">
        <f t="shared" si="7"/>
        <v>29.2408964677347</v>
      </c>
      <c r="O54" s="96">
        <v>4</v>
      </c>
      <c r="P54" s="37">
        <f t="shared" si="8"/>
        <v>59.573237629720083</v>
      </c>
      <c r="Q54" s="40">
        <f t="shared" si="9"/>
        <v>162.67308601288914</v>
      </c>
      <c r="S54" s="210">
        <v>4</v>
      </c>
      <c r="T54" s="210" t="s">
        <v>739</v>
      </c>
      <c r="U54" s="211" t="s">
        <v>285</v>
      </c>
      <c r="V54" s="211" t="s">
        <v>740</v>
      </c>
      <c r="W54" s="212" t="s">
        <v>69</v>
      </c>
      <c r="X54" s="210">
        <v>10</v>
      </c>
      <c r="Y54" s="213">
        <v>2</v>
      </c>
      <c r="Z54" s="272">
        <v>2</v>
      </c>
      <c r="AA54" s="213">
        <v>3</v>
      </c>
      <c r="AB54" s="272">
        <v>3</v>
      </c>
      <c r="AC54" s="213">
        <v>5</v>
      </c>
      <c r="AD54" s="272">
        <v>5</v>
      </c>
      <c r="AE54" s="213">
        <v>5</v>
      </c>
      <c r="AF54" s="272">
        <v>5</v>
      </c>
      <c r="AG54" s="223"/>
      <c r="AH54" s="223"/>
    </row>
    <row r="55" spans="1:34" x14ac:dyDescent="0.2">
      <c r="A55" s="32">
        <v>53</v>
      </c>
      <c r="B55" s="100">
        <v>29</v>
      </c>
      <c r="C55" s="98" t="s">
        <v>595</v>
      </c>
      <c r="D55" s="97" t="s">
        <v>741</v>
      </c>
      <c r="F55" s="96">
        <v>5</v>
      </c>
      <c r="G55" s="99">
        <v>7</v>
      </c>
      <c r="H55" s="198" t="s">
        <v>69</v>
      </c>
      <c r="I55" s="96">
        <v>6</v>
      </c>
      <c r="J55" s="37">
        <f t="shared" si="5"/>
        <v>29.2408964677347</v>
      </c>
      <c r="K55" s="96" t="s">
        <v>157</v>
      </c>
      <c r="L55" s="37">
        <f t="shared" si="6"/>
        <v>14.285714285714285</v>
      </c>
      <c r="M55" s="96">
        <v>4</v>
      </c>
      <c r="N55" s="37">
        <f t="shared" si="7"/>
        <v>59.573237629720083</v>
      </c>
      <c r="O55" s="96">
        <v>4</v>
      </c>
      <c r="P55" s="37">
        <f t="shared" si="8"/>
        <v>59.573237629720083</v>
      </c>
      <c r="Q55" s="40">
        <f t="shared" si="9"/>
        <v>162.67308601288914</v>
      </c>
      <c r="S55" s="210">
        <v>5</v>
      </c>
      <c r="T55" s="210">
        <v>29</v>
      </c>
      <c r="U55" s="211" t="s">
        <v>595</v>
      </c>
      <c r="V55" s="211" t="s">
        <v>741</v>
      </c>
      <c r="W55" s="212" t="s">
        <v>69</v>
      </c>
      <c r="X55" s="210">
        <v>14</v>
      </c>
      <c r="Y55" s="213">
        <v>6</v>
      </c>
      <c r="Z55" s="272">
        <v>6</v>
      </c>
      <c r="AA55" s="213" t="s">
        <v>157</v>
      </c>
      <c r="AB55" s="272">
        <v>8</v>
      </c>
      <c r="AC55" s="213">
        <v>4</v>
      </c>
      <c r="AD55" s="272">
        <v>4</v>
      </c>
      <c r="AE55" s="213">
        <v>4</v>
      </c>
      <c r="AF55" s="272">
        <v>4</v>
      </c>
      <c r="AG55" s="223"/>
      <c r="AH55" s="223"/>
    </row>
    <row r="56" spans="1:34" x14ac:dyDescent="0.2">
      <c r="A56" s="32">
        <v>54</v>
      </c>
      <c r="B56" s="100">
        <v>2054</v>
      </c>
      <c r="C56" s="98" t="s">
        <v>188</v>
      </c>
      <c r="D56" s="97" t="s">
        <v>243</v>
      </c>
      <c r="F56" s="96">
        <v>7</v>
      </c>
      <c r="G56" s="99">
        <v>10</v>
      </c>
      <c r="H56" s="198" t="s">
        <v>73</v>
      </c>
      <c r="I56" s="96">
        <v>4</v>
      </c>
      <c r="J56" s="37">
        <f t="shared" si="5"/>
        <v>73.979400086720375</v>
      </c>
      <c r="K56" s="96" t="s">
        <v>32</v>
      </c>
      <c r="L56" s="37">
        <f t="shared" si="6"/>
        <v>0</v>
      </c>
      <c r="M56" s="96">
        <v>9</v>
      </c>
      <c r="N56" s="37">
        <f t="shared" si="7"/>
        <v>20.457574905606752</v>
      </c>
      <c r="O56" s="96">
        <v>5</v>
      </c>
      <c r="P56" s="37">
        <f t="shared" si="8"/>
        <v>63.010299956639813</v>
      </c>
      <c r="Q56" s="40">
        <f t="shared" si="9"/>
        <v>157.44727494896694</v>
      </c>
      <c r="S56" s="210">
        <v>6</v>
      </c>
      <c r="T56" s="210">
        <v>920</v>
      </c>
      <c r="U56" s="211" t="s">
        <v>134</v>
      </c>
      <c r="V56" s="211" t="s">
        <v>330</v>
      </c>
      <c r="W56" s="212" t="s">
        <v>69</v>
      </c>
      <c r="X56" s="210">
        <v>17</v>
      </c>
      <c r="Y56" s="213">
        <v>7</v>
      </c>
      <c r="Z56" s="272">
        <v>7</v>
      </c>
      <c r="AA56" s="213">
        <v>4</v>
      </c>
      <c r="AB56" s="272">
        <v>4</v>
      </c>
      <c r="AC56" s="213">
        <v>6</v>
      </c>
      <c r="AD56" s="272">
        <v>6</v>
      </c>
      <c r="AE56" s="213" t="s">
        <v>618</v>
      </c>
      <c r="AF56" s="272">
        <v>8</v>
      </c>
      <c r="AG56" s="223"/>
      <c r="AH56" s="223"/>
    </row>
    <row r="57" spans="1:34" x14ac:dyDescent="0.2">
      <c r="A57" s="32">
        <v>55</v>
      </c>
      <c r="B57" s="100" t="s">
        <v>640</v>
      </c>
      <c r="C57" s="98" t="s">
        <v>659</v>
      </c>
      <c r="D57" s="97" t="s">
        <v>660</v>
      </c>
      <c r="F57" s="96">
        <v>8</v>
      </c>
      <c r="G57" s="99">
        <v>12</v>
      </c>
      <c r="H57" s="198" t="s">
        <v>746</v>
      </c>
      <c r="I57" s="96">
        <v>6</v>
      </c>
      <c r="J57" s="37">
        <f t="shared" si="5"/>
        <v>61.343633289973148</v>
      </c>
      <c r="K57" s="96" t="s">
        <v>31</v>
      </c>
      <c r="L57" s="37">
        <f t="shared" si="6"/>
        <v>0</v>
      </c>
      <c r="M57" s="96">
        <v>8</v>
      </c>
      <c r="N57" s="37">
        <f t="shared" si="7"/>
        <v>43.427579257223485</v>
      </c>
      <c r="O57" s="96">
        <v>7</v>
      </c>
      <c r="P57" s="37">
        <f t="shared" si="8"/>
        <v>52.340832060333682</v>
      </c>
      <c r="Q57" s="40">
        <f t="shared" si="9"/>
        <v>157.11204460753032</v>
      </c>
      <c r="S57" s="210">
        <v>7</v>
      </c>
      <c r="T57" s="210">
        <v>577</v>
      </c>
      <c r="U57" s="211" t="s">
        <v>120</v>
      </c>
      <c r="V57" s="211" t="s">
        <v>742</v>
      </c>
      <c r="W57" s="212" t="s">
        <v>69</v>
      </c>
      <c r="X57" s="210">
        <v>21</v>
      </c>
      <c r="Y57" s="213">
        <v>5</v>
      </c>
      <c r="Z57" s="272">
        <v>5</v>
      </c>
      <c r="AA57" s="213" t="s">
        <v>157</v>
      </c>
      <c r="AB57" s="272">
        <v>8</v>
      </c>
      <c r="AC57" s="213" t="s">
        <v>31</v>
      </c>
      <c r="AD57" s="272">
        <v>8</v>
      </c>
      <c r="AE57" s="213" t="s">
        <v>31</v>
      </c>
      <c r="AF57" s="272">
        <v>8</v>
      </c>
      <c r="AG57" s="223"/>
      <c r="AH57" s="223"/>
    </row>
    <row r="58" spans="1:34" x14ac:dyDescent="0.2">
      <c r="A58" s="32">
        <v>56</v>
      </c>
      <c r="B58" s="100" t="s">
        <v>308</v>
      </c>
      <c r="C58" s="98" t="s">
        <v>135</v>
      </c>
      <c r="D58" s="97" t="s">
        <v>726</v>
      </c>
      <c r="F58" s="96">
        <v>3</v>
      </c>
      <c r="G58" s="99">
        <v>4</v>
      </c>
      <c r="H58" s="198" t="s">
        <v>4</v>
      </c>
      <c r="I58" s="96">
        <v>3</v>
      </c>
      <c r="J58" s="37">
        <f t="shared" si="5"/>
        <v>51.249387366082999</v>
      </c>
      <c r="K58" s="96" t="s">
        <v>30</v>
      </c>
      <c r="L58" s="37">
        <f t="shared" si="6"/>
        <v>25</v>
      </c>
      <c r="M58" s="96">
        <v>3</v>
      </c>
      <c r="N58" s="37">
        <f t="shared" si="7"/>
        <v>51.249387366082999</v>
      </c>
      <c r="O58" s="96">
        <v>4</v>
      </c>
      <c r="P58" s="37">
        <f t="shared" si="8"/>
        <v>25</v>
      </c>
      <c r="Q58" s="40">
        <f t="shared" si="9"/>
        <v>152.498774732166</v>
      </c>
      <c r="S58" s="214">
        <v>1</v>
      </c>
      <c r="T58" s="214" t="s">
        <v>743</v>
      </c>
      <c r="U58" s="215" t="s">
        <v>744</v>
      </c>
      <c r="V58" s="215" t="s">
        <v>745</v>
      </c>
      <c r="W58" s="216" t="s">
        <v>746</v>
      </c>
      <c r="X58" s="214">
        <v>3</v>
      </c>
      <c r="Y58" s="217">
        <v>1</v>
      </c>
      <c r="Z58" s="273">
        <v>1</v>
      </c>
      <c r="AA58" s="217">
        <v>4</v>
      </c>
      <c r="AB58" s="273">
        <v>4</v>
      </c>
      <c r="AC58" s="217">
        <v>1</v>
      </c>
      <c r="AD58" s="273">
        <v>1</v>
      </c>
      <c r="AE58" s="217">
        <v>1</v>
      </c>
      <c r="AF58" s="273">
        <v>1</v>
      </c>
    </row>
    <row r="59" spans="1:34" x14ac:dyDescent="0.2">
      <c r="A59" s="32">
        <v>57</v>
      </c>
      <c r="B59" s="100" t="s">
        <v>571</v>
      </c>
      <c r="C59" s="98" t="s">
        <v>225</v>
      </c>
      <c r="D59" s="97" t="s">
        <v>696</v>
      </c>
      <c r="F59" s="96">
        <v>6</v>
      </c>
      <c r="G59" s="99">
        <v>7</v>
      </c>
      <c r="H59" s="198" t="s">
        <v>67</v>
      </c>
      <c r="I59" s="96">
        <v>5</v>
      </c>
      <c r="J59" s="37">
        <f t="shared" si="5"/>
        <v>44.318423213925236</v>
      </c>
      <c r="K59" s="96" t="s">
        <v>157</v>
      </c>
      <c r="L59" s="37">
        <f t="shared" si="6"/>
        <v>14.285714285714285</v>
      </c>
      <c r="M59" s="96">
        <v>5</v>
      </c>
      <c r="N59" s="37">
        <f t="shared" si="7"/>
        <v>44.318423213925236</v>
      </c>
      <c r="O59" s="96">
        <v>5</v>
      </c>
      <c r="P59" s="37">
        <f t="shared" si="8"/>
        <v>44.318423213925236</v>
      </c>
      <c r="Q59" s="40">
        <f t="shared" si="9"/>
        <v>147.24098392748999</v>
      </c>
      <c r="S59" s="214">
        <v>2</v>
      </c>
      <c r="T59" s="214">
        <v>2</v>
      </c>
      <c r="U59" s="215" t="s">
        <v>228</v>
      </c>
      <c r="V59" s="215" t="s">
        <v>229</v>
      </c>
      <c r="W59" s="216" t="s">
        <v>746</v>
      </c>
      <c r="X59" s="214">
        <v>7</v>
      </c>
      <c r="Y59" s="217">
        <v>2</v>
      </c>
      <c r="Z59" s="273">
        <v>2</v>
      </c>
      <c r="AA59" s="217">
        <v>3</v>
      </c>
      <c r="AB59" s="273">
        <v>3</v>
      </c>
      <c r="AC59" s="217" t="s">
        <v>747</v>
      </c>
      <c r="AD59" s="273">
        <v>5</v>
      </c>
      <c r="AE59" s="217">
        <v>2</v>
      </c>
      <c r="AF59" s="273">
        <v>2</v>
      </c>
    </row>
    <row r="60" spans="1:34" x14ac:dyDescent="0.2">
      <c r="A60" s="32">
        <v>58</v>
      </c>
      <c r="B60" s="100" t="s">
        <v>763</v>
      </c>
      <c r="C60" s="98" t="s">
        <v>148</v>
      </c>
      <c r="D60" s="97" t="s">
        <v>343</v>
      </c>
      <c r="F60" s="96">
        <v>4</v>
      </c>
      <c r="G60" s="99">
        <v>5</v>
      </c>
      <c r="H60" s="198" t="s">
        <v>139</v>
      </c>
      <c r="I60" s="96">
        <v>4</v>
      </c>
      <c r="J60" s="37">
        <f t="shared" si="5"/>
        <v>40.969100130080562</v>
      </c>
      <c r="K60" s="96" t="s">
        <v>157</v>
      </c>
      <c r="L60" s="37">
        <f t="shared" si="6"/>
        <v>20</v>
      </c>
      <c r="M60" s="96">
        <v>4</v>
      </c>
      <c r="N60" s="37">
        <f t="shared" si="7"/>
        <v>40.969100130080562</v>
      </c>
      <c r="O60" s="96">
        <v>4</v>
      </c>
      <c r="P60" s="37">
        <f t="shared" si="8"/>
        <v>40.969100130080562</v>
      </c>
      <c r="Q60" s="40">
        <f t="shared" si="9"/>
        <v>142.90730039024169</v>
      </c>
      <c r="S60" s="214">
        <v>3</v>
      </c>
      <c r="T60" s="214">
        <v>14</v>
      </c>
      <c r="U60" s="215" t="s">
        <v>276</v>
      </c>
      <c r="V60" s="215" t="s">
        <v>657</v>
      </c>
      <c r="W60" s="216" t="s">
        <v>746</v>
      </c>
      <c r="X60" s="214">
        <v>9</v>
      </c>
      <c r="Y60" s="217">
        <v>4</v>
      </c>
      <c r="Z60" s="273">
        <v>4</v>
      </c>
      <c r="AA60" s="217">
        <v>1</v>
      </c>
      <c r="AB60" s="273">
        <v>1</v>
      </c>
      <c r="AC60" s="217">
        <v>4</v>
      </c>
      <c r="AD60" s="273">
        <v>4</v>
      </c>
      <c r="AE60" s="217" t="s">
        <v>748</v>
      </c>
      <c r="AF60" s="273">
        <v>6</v>
      </c>
    </row>
    <row r="61" spans="1:34" x14ac:dyDescent="0.2">
      <c r="A61" s="32">
        <v>59</v>
      </c>
      <c r="B61" s="100">
        <v>10</v>
      </c>
      <c r="C61" s="98" t="s">
        <v>705</v>
      </c>
      <c r="D61" s="97" t="s">
        <v>706</v>
      </c>
      <c r="F61" s="96">
        <v>9</v>
      </c>
      <c r="G61" s="99">
        <v>15</v>
      </c>
      <c r="H61" s="198" t="s">
        <v>68</v>
      </c>
      <c r="I61" s="96">
        <v>9</v>
      </c>
      <c r="J61" s="37">
        <f t="shared" si="5"/>
        <v>48.885154162830226</v>
      </c>
      <c r="K61" s="96" t="s">
        <v>30</v>
      </c>
      <c r="L61" s="37">
        <f t="shared" si="6"/>
        <v>6.666666666666667</v>
      </c>
      <c r="M61" s="96">
        <v>11</v>
      </c>
      <c r="N61" s="37">
        <f t="shared" si="7"/>
        <v>34.680319072307888</v>
      </c>
      <c r="O61" s="96">
        <v>9</v>
      </c>
      <c r="P61" s="37">
        <f t="shared" si="8"/>
        <v>48.885154162830226</v>
      </c>
      <c r="Q61" s="40">
        <f t="shared" si="9"/>
        <v>139.11729406463499</v>
      </c>
      <c r="S61" s="214">
        <v>4</v>
      </c>
      <c r="T61" s="214">
        <v>88</v>
      </c>
      <c r="U61" s="215" t="s">
        <v>199</v>
      </c>
      <c r="V61" s="215" t="s">
        <v>227</v>
      </c>
      <c r="W61" s="216" t="s">
        <v>746</v>
      </c>
      <c r="X61" s="214">
        <v>12</v>
      </c>
      <c r="Y61" s="217">
        <v>5</v>
      </c>
      <c r="Z61" s="273">
        <v>5</v>
      </c>
      <c r="AA61" s="217">
        <v>2</v>
      </c>
      <c r="AB61" s="273">
        <v>2</v>
      </c>
      <c r="AC61" s="217">
        <v>5</v>
      </c>
      <c r="AD61" s="273">
        <v>5</v>
      </c>
      <c r="AE61" s="217">
        <v>5</v>
      </c>
      <c r="AF61" s="273">
        <v>5</v>
      </c>
    </row>
    <row r="62" spans="1:34" x14ac:dyDescent="0.2">
      <c r="A62" s="32">
        <v>60</v>
      </c>
      <c r="B62" s="100">
        <v>4389</v>
      </c>
      <c r="C62" s="98" t="s">
        <v>116</v>
      </c>
      <c r="D62" s="97" t="s">
        <v>617</v>
      </c>
      <c r="F62" s="96">
        <v>8</v>
      </c>
      <c r="G62" s="99">
        <v>10</v>
      </c>
      <c r="H62" s="198" t="s">
        <v>73</v>
      </c>
      <c r="I62" s="96">
        <v>7</v>
      </c>
      <c r="J62" s="37">
        <f t="shared" si="5"/>
        <v>41.549019599857431</v>
      </c>
      <c r="K62" s="96" t="s">
        <v>30</v>
      </c>
      <c r="L62" s="37">
        <f t="shared" si="6"/>
        <v>10</v>
      </c>
      <c r="M62" s="96">
        <v>8</v>
      </c>
      <c r="N62" s="37">
        <f t="shared" si="7"/>
        <v>30.969100130080562</v>
      </c>
      <c r="O62" s="96">
        <v>6</v>
      </c>
      <c r="P62" s="37">
        <f t="shared" si="8"/>
        <v>52.218487496163561</v>
      </c>
      <c r="Q62" s="40">
        <f t="shared" si="9"/>
        <v>134.73660722610157</v>
      </c>
      <c r="S62" s="214">
        <v>5</v>
      </c>
      <c r="T62" s="214">
        <v>464</v>
      </c>
      <c r="U62" s="215" t="s">
        <v>275</v>
      </c>
      <c r="V62" s="215" t="s">
        <v>749</v>
      </c>
      <c r="W62" s="216" t="s">
        <v>746</v>
      </c>
      <c r="X62" s="214">
        <v>15</v>
      </c>
      <c r="Y62" s="217">
        <v>3</v>
      </c>
      <c r="Z62" s="273">
        <v>3</v>
      </c>
      <c r="AA62" s="217" t="s">
        <v>30</v>
      </c>
      <c r="AB62" s="273">
        <v>13</v>
      </c>
      <c r="AC62" s="217">
        <v>6</v>
      </c>
      <c r="AD62" s="273">
        <v>6</v>
      </c>
      <c r="AE62" s="217">
        <v>6</v>
      </c>
      <c r="AF62" s="273">
        <v>6</v>
      </c>
    </row>
    <row r="63" spans="1:34" x14ac:dyDescent="0.2">
      <c r="A63" s="32">
        <v>61</v>
      </c>
      <c r="B63" s="100" t="s">
        <v>760</v>
      </c>
      <c r="C63" s="98" t="s">
        <v>203</v>
      </c>
      <c r="D63" s="97" t="s">
        <v>264</v>
      </c>
      <c r="F63" s="96">
        <v>9</v>
      </c>
      <c r="G63" s="99">
        <v>10</v>
      </c>
      <c r="H63" s="198" t="s">
        <v>73</v>
      </c>
      <c r="I63" s="96">
        <v>8</v>
      </c>
      <c r="J63" s="37">
        <f t="shared" si="5"/>
        <v>30.969100130080562</v>
      </c>
      <c r="K63" s="96">
        <v>8</v>
      </c>
      <c r="L63" s="37">
        <f t="shared" si="6"/>
        <v>30.969100130080562</v>
      </c>
      <c r="M63" s="96">
        <v>7</v>
      </c>
      <c r="N63" s="37">
        <f t="shared" si="7"/>
        <v>41.549019599857431</v>
      </c>
      <c r="O63" s="96">
        <v>8</v>
      </c>
      <c r="P63" s="37">
        <f t="shared" si="8"/>
        <v>30.969100130080562</v>
      </c>
      <c r="Q63" s="40">
        <f t="shared" si="9"/>
        <v>134.45631999009913</v>
      </c>
      <c r="S63" s="214">
        <v>6</v>
      </c>
      <c r="T63" s="214" t="s">
        <v>221</v>
      </c>
      <c r="U63" s="215" t="s">
        <v>194</v>
      </c>
      <c r="V63" s="215" t="s">
        <v>334</v>
      </c>
      <c r="W63" s="216" t="s">
        <v>746</v>
      </c>
      <c r="X63" s="214">
        <v>20</v>
      </c>
      <c r="Y63" s="217" t="s">
        <v>30</v>
      </c>
      <c r="Z63" s="273">
        <v>13</v>
      </c>
      <c r="AA63" s="217" t="s">
        <v>30</v>
      </c>
      <c r="AB63" s="273">
        <v>13</v>
      </c>
      <c r="AC63" s="217">
        <v>2</v>
      </c>
      <c r="AD63" s="273">
        <v>2</v>
      </c>
      <c r="AE63" s="217" t="s">
        <v>748</v>
      </c>
      <c r="AF63" s="273">
        <v>5</v>
      </c>
    </row>
    <row r="64" spans="1:34" x14ac:dyDescent="0.2">
      <c r="A64" s="32">
        <v>62</v>
      </c>
      <c r="B64" s="100" t="s">
        <v>715</v>
      </c>
      <c r="C64" s="98" t="s">
        <v>716</v>
      </c>
      <c r="D64" s="97" t="s">
        <v>717</v>
      </c>
      <c r="F64" s="96">
        <v>6</v>
      </c>
      <c r="G64" s="99">
        <v>7</v>
      </c>
      <c r="H64" s="198" t="s">
        <v>70</v>
      </c>
      <c r="I64" s="96" t="s">
        <v>32</v>
      </c>
      <c r="J64" s="37">
        <f t="shared" si="5"/>
        <v>0</v>
      </c>
      <c r="K64" s="96">
        <v>3</v>
      </c>
      <c r="L64" s="37">
        <f t="shared" si="6"/>
        <v>75.108339281517374</v>
      </c>
      <c r="M64" s="96">
        <v>5</v>
      </c>
      <c r="N64" s="37">
        <f t="shared" si="7"/>
        <v>44.318423213925236</v>
      </c>
      <c r="O64" s="96">
        <v>7</v>
      </c>
      <c r="P64" s="37">
        <f t="shared" si="8"/>
        <v>14.285714285714285</v>
      </c>
      <c r="Q64" s="40">
        <f t="shared" si="9"/>
        <v>133.71247678115688</v>
      </c>
      <c r="S64" s="214">
        <v>7</v>
      </c>
      <c r="T64" s="214" t="s">
        <v>750</v>
      </c>
      <c r="U64" s="215" t="s">
        <v>335</v>
      </c>
      <c r="V64" s="215" t="s">
        <v>336</v>
      </c>
      <c r="W64" s="216" t="s">
        <v>746</v>
      </c>
      <c r="X64" s="214">
        <v>20</v>
      </c>
      <c r="Y64" s="217">
        <v>7</v>
      </c>
      <c r="Z64" s="273">
        <v>7</v>
      </c>
      <c r="AA64" s="217">
        <v>6</v>
      </c>
      <c r="AB64" s="273">
        <v>6</v>
      </c>
      <c r="AC64" s="217">
        <v>7</v>
      </c>
      <c r="AD64" s="273">
        <v>7</v>
      </c>
      <c r="AE64" s="217">
        <v>8</v>
      </c>
      <c r="AF64" s="273">
        <v>8</v>
      </c>
    </row>
    <row r="65" spans="1:33" x14ac:dyDescent="0.2">
      <c r="A65" s="32">
        <v>63</v>
      </c>
      <c r="B65" s="100" t="s">
        <v>321</v>
      </c>
      <c r="C65" s="98" t="s">
        <v>322</v>
      </c>
      <c r="D65" s="97" t="s">
        <v>323</v>
      </c>
      <c r="F65" s="96">
        <v>10</v>
      </c>
      <c r="G65" s="99">
        <v>15</v>
      </c>
      <c r="H65" s="198" t="s">
        <v>68</v>
      </c>
      <c r="I65" s="96">
        <v>13</v>
      </c>
      <c r="J65" s="37">
        <f t="shared" si="5"/>
        <v>20.621479067488444</v>
      </c>
      <c r="K65" s="96">
        <v>8</v>
      </c>
      <c r="L65" s="37">
        <f t="shared" si="6"/>
        <v>56.063346053970712</v>
      </c>
      <c r="M65" s="96">
        <v>9</v>
      </c>
      <c r="N65" s="37">
        <f t="shared" si="7"/>
        <v>48.885154162830226</v>
      </c>
      <c r="O65" s="96" t="s">
        <v>32</v>
      </c>
      <c r="P65" s="37">
        <f t="shared" si="8"/>
        <v>0</v>
      </c>
      <c r="Q65" s="40">
        <f t="shared" si="9"/>
        <v>125.56997928428939</v>
      </c>
      <c r="S65" s="214">
        <v>8</v>
      </c>
      <c r="T65" s="214" t="s">
        <v>640</v>
      </c>
      <c r="U65" s="215" t="s">
        <v>659</v>
      </c>
      <c r="V65" s="215" t="s">
        <v>660</v>
      </c>
      <c r="W65" s="216" t="s">
        <v>746</v>
      </c>
      <c r="X65" s="214">
        <v>21</v>
      </c>
      <c r="Y65" s="217">
        <v>6</v>
      </c>
      <c r="Z65" s="273">
        <v>6</v>
      </c>
      <c r="AA65" s="217" t="s">
        <v>31</v>
      </c>
      <c r="AB65" s="273">
        <v>13</v>
      </c>
      <c r="AC65" s="217">
        <v>8</v>
      </c>
      <c r="AD65" s="273">
        <v>8</v>
      </c>
      <c r="AE65" s="217">
        <v>7</v>
      </c>
      <c r="AF65" s="273">
        <v>7</v>
      </c>
    </row>
    <row r="66" spans="1:33" x14ac:dyDescent="0.2">
      <c r="A66" s="32">
        <v>64</v>
      </c>
      <c r="B66" s="100">
        <v>3</v>
      </c>
      <c r="C66" s="98" t="s">
        <v>131</v>
      </c>
      <c r="D66" s="97" t="s">
        <v>697</v>
      </c>
      <c r="F66" s="96">
        <v>7</v>
      </c>
      <c r="G66" s="99">
        <v>7</v>
      </c>
      <c r="H66" s="198" t="s">
        <v>67</v>
      </c>
      <c r="I66" s="96">
        <v>7</v>
      </c>
      <c r="J66" s="37">
        <f t="shared" si="5"/>
        <v>14.285714285714285</v>
      </c>
      <c r="K66" s="96" t="s">
        <v>30</v>
      </c>
      <c r="L66" s="37">
        <f t="shared" si="6"/>
        <v>14.285714285714285</v>
      </c>
      <c r="M66" s="96">
        <v>3</v>
      </c>
      <c r="N66" s="37">
        <f t="shared" si="7"/>
        <v>75.108339281517374</v>
      </c>
      <c r="O66" s="96">
        <v>7</v>
      </c>
      <c r="P66" s="37">
        <f t="shared" si="8"/>
        <v>14.285714285714285</v>
      </c>
      <c r="Q66" s="40">
        <f t="shared" si="9"/>
        <v>117.96548213866024</v>
      </c>
      <c r="S66" s="214">
        <v>9</v>
      </c>
      <c r="T66" s="214" t="s">
        <v>329</v>
      </c>
      <c r="U66" s="215" t="s">
        <v>751</v>
      </c>
      <c r="V66" s="215" t="s">
        <v>752</v>
      </c>
      <c r="W66" s="216" t="s">
        <v>746</v>
      </c>
      <c r="X66" s="214">
        <v>27</v>
      </c>
      <c r="Y66" s="217">
        <v>9</v>
      </c>
      <c r="Z66" s="273">
        <v>9</v>
      </c>
      <c r="AA66" s="217" t="s">
        <v>30</v>
      </c>
      <c r="AB66" s="273">
        <v>13</v>
      </c>
      <c r="AC66" s="217">
        <v>9</v>
      </c>
      <c r="AD66" s="273">
        <v>9</v>
      </c>
      <c r="AE66" s="217">
        <v>9</v>
      </c>
      <c r="AF66" s="273">
        <v>9</v>
      </c>
    </row>
    <row r="67" spans="1:33" x14ac:dyDescent="0.2">
      <c r="A67" s="32">
        <v>65</v>
      </c>
      <c r="B67" s="100" t="s">
        <v>298</v>
      </c>
      <c r="C67" s="98" t="s">
        <v>123</v>
      </c>
      <c r="D67" s="97" t="s">
        <v>338</v>
      </c>
      <c r="F67" s="96">
        <v>10</v>
      </c>
      <c r="G67" s="99">
        <v>12</v>
      </c>
      <c r="H67" s="198" t="s">
        <v>746</v>
      </c>
      <c r="I67" s="96" t="s">
        <v>30</v>
      </c>
      <c r="J67" s="37">
        <f t="shared" ref="J67:J84" si="10">IF(OR(I67="DSQ",I67="RAF",I67="DNC",I67="DPG"),0,IF(OR(I67="DNS",I67="DNF"),100*(($G67-$G67+1)/$G67)+10*(LOG($G67/$G67)),100*(($G67-I67+1)/$G67)+10*(LOG($G67/I67))))</f>
        <v>8.3333333333333321</v>
      </c>
      <c r="K67" s="96">
        <v>5</v>
      </c>
      <c r="L67" s="37">
        <f t="shared" ref="L67:L84" si="11">IF(OR(K67="DSQ",K67="RAF",K67="DNC",K67="DPG"),0,IF(OR(K67="DNS",K67="DNF"),100*(($G67-$G67+1)/$G67)+10*(LOG($G67/$G67)),100*(($G67-K67+1)/$G67)+10*(LOG($G67/K67))))</f>
        <v>70.468779083782721</v>
      </c>
      <c r="M67" s="96">
        <v>10</v>
      </c>
      <c r="N67" s="37">
        <f t="shared" ref="N67:N84" si="12">IF(OR(M67="DSQ",M67="RAF",M67="DNC",M67="DPG"),0,IF(OR(M67="DNS",M67="DNF"),100*(($G67-$G67+1)/$G67)+10*(LOG($G67/$G67)),100*(($G67-M67+1)/$G67)+10*(LOG($G67/M67))))</f>
        <v>25.791812460476248</v>
      </c>
      <c r="O67" s="96" t="s">
        <v>30</v>
      </c>
      <c r="P67" s="37">
        <f t="shared" ref="P67:P84" si="13">IF(OR(O67="DSQ",O67="RAF",O67="DNC",O67="DPG"),0,IF(OR(O67="DNS",O67="DNF"),100*(($G67-$G67+1)/$G67)+10*(LOG($G67/$G67)),100*(($G67-O67+1)/$G67)+10*(LOG($G67/O67))))</f>
        <v>8.3333333333333321</v>
      </c>
      <c r="Q67" s="40">
        <f t="shared" ref="Q67:Q84" si="14">J67+L67+N67+P67</f>
        <v>112.92725821092563</v>
      </c>
      <c r="S67" s="214">
        <v>10</v>
      </c>
      <c r="T67" s="214" t="s">
        <v>298</v>
      </c>
      <c r="U67" s="215" t="s">
        <v>123</v>
      </c>
      <c r="V67" s="215" t="s">
        <v>338</v>
      </c>
      <c r="W67" s="216" t="s">
        <v>746</v>
      </c>
      <c r="X67" s="214">
        <v>28</v>
      </c>
      <c r="Y67" s="217" t="s">
        <v>30</v>
      </c>
      <c r="Z67" s="273">
        <v>13</v>
      </c>
      <c r="AA67" s="217">
        <v>5</v>
      </c>
      <c r="AB67" s="273">
        <v>5</v>
      </c>
      <c r="AC67" s="217">
        <v>10</v>
      </c>
      <c r="AD67" s="273">
        <v>10</v>
      </c>
      <c r="AE67" s="217" t="s">
        <v>30</v>
      </c>
      <c r="AF67" s="273">
        <v>13</v>
      </c>
    </row>
    <row r="68" spans="1:33" ht="25.5" x14ac:dyDescent="0.2">
      <c r="A68" s="32">
        <v>66</v>
      </c>
      <c r="B68" s="100" t="s">
        <v>329</v>
      </c>
      <c r="C68" s="98" t="s">
        <v>751</v>
      </c>
      <c r="D68" s="97" t="s">
        <v>752</v>
      </c>
      <c r="F68" s="96">
        <v>9</v>
      </c>
      <c r="G68" s="99">
        <v>12</v>
      </c>
      <c r="H68" s="198" t="s">
        <v>746</v>
      </c>
      <c r="I68" s="96">
        <v>9</v>
      </c>
      <c r="J68" s="37">
        <f t="shared" si="10"/>
        <v>34.582720699416328</v>
      </c>
      <c r="K68" s="96" t="s">
        <v>30</v>
      </c>
      <c r="L68" s="37">
        <f t="shared" si="11"/>
        <v>8.3333333333333321</v>
      </c>
      <c r="M68" s="96">
        <v>9</v>
      </c>
      <c r="N68" s="37">
        <f t="shared" si="12"/>
        <v>34.582720699416328</v>
      </c>
      <c r="O68" s="96">
        <v>9</v>
      </c>
      <c r="P68" s="37">
        <f t="shared" si="13"/>
        <v>34.582720699416328</v>
      </c>
      <c r="Q68" s="40">
        <f t="shared" si="14"/>
        <v>112.08149543158231</v>
      </c>
      <c r="S68" s="214">
        <v>11</v>
      </c>
      <c r="T68" s="214" t="s">
        <v>337</v>
      </c>
      <c r="U68" s="215" t="s">
        <v>198</v>
      </c>
      <c r="V68" s="215" t="s">
        <v>753</v>
      </c>
      <c r="W68" s="216" t="s">
        <v>746</v>
      </c>
      <c r="X68" s="214">
        <v>28</v>
      </c>
      <c r="Y68" s="217">
        <v>8</v>
      </c>
      <c r="Z68" s="273">
        <v>8</v>
      </c>
      <c r="AA68" s="217">
        <v>7</v>
      </c>
      <c r="AB68" s="273">
        <v>7</v>
      </c>
      <c r="AC68" s="217" t="s">
        <v>30</v>
      </c>
      <c r="AD68" s="273">
        <v>13</v>
      </c>
      <c r="AE68" s="217" t="s">
        <v>31</v>
      </c>
      <c r="AF68" s="273">
        <v>13</v>
      </c>
    </row>
    <row r="69" spans="1:33" x14ac:dyDescent="0.2">
      <c r="A69" s="32">
        <v>67</v>
      </c>
      <c r="B69" s="100">
        <v>16</v>
      </c>
      <c r="C69" s="98" t="s">
        <v>147</v>
      </c>
      <c r="D69" s="97" t="s">
        <v>328</v>
      </c>
      <c r="F69" s="96">
        <v>11</v>
      </c>
      <c r="G69" s="99">
        <v>15</v>
      </c>
      <c r="H69" s="198" t="s">
        <v>68</v>
      </c>
      <c r="I69" s="96">
        <v>7</v>
      </c>
      <c r="J69" s="37">
        <f t="shared" si="10"/>
        <v>63.309932190414244</v>
      </c>
      <c r="K69" s="96" t="s">
        <v>30</v>
      </c>
      <c r="L69" s="37">
        <f t="shared" si="11"/>
        <v>6.666666666666667</v>
      </c>
      <c r="M69" s="96">
        <v>10</v>
      </c>
      <c r="N69" s="37">
        <f t="shared" si="12"/>
        <v>41.760912590556813</v>
      </c>
      <c r="O69" s="96" t="s">
        <v>32</v>
      </c>
      <c r="P69" s="37">
        <f t="shared" si="13"/>
        <v>0</v>
      </c>
      <c r="Q69" s="40">
        <f t="shared" si="14"/>
        <v>111.73751144763773</v>
      </c>
      <c r="S69" s="214" t="s">
        <v>601</v>
      </c>
      <c r="T69" s="214" t="s">
        <v>754</v>
      </c>
      <c r="U69" s="215" t="s">
        <v>755</v>
      </c>
      <c r="V69" s="215" t="s">
        <v>756</v>
      </c>
      <c r="W69" s="216" t="s">
        <v>746</v>
      </c>
      <c r="X69" s="214">
        <v>39</v>
      </c>
      <c r="Y69" s="217" t="s">
        <v>30</v>
      </c>
      <c r="Z69" s="273">
        <v>13</v>
      </c>
      <c r="AA69" s="217" t="s">
        <v>30</v>
      </c>
      <c r="AB69" s="273">
        <v>13</v>
      </c>
      <c r="AC69" s="217" t="s">
        <v>31</v>
      </c>
      <c r="AD69" s="273">
        <v>13</v>
      </c>
      <c r="AE69" s="217" t="s">
        <v>31</v>
      </c>
      <c r="AF69" s="273">
        <v>13</v>
      </c>
    </row>
    <row r="70" spans="1:33" x14ac:dyDescent="0.2">
      <c r="A70" s="32">
        <v>68</v>
      </c>
      <c r="B70" s="100" t="s">
        <v>707</v>
      </c>
      <c r="C70" s="98" t="s">
        <v>708</v>
      </c>
      <c r="D70" s="97" t="s">
        <v>709</v>
      </c>
      <c r="F70" s="96">
        <v>12</v>
      </c>
      <c r="G70" s="99">
        <v>15</v>
      </c>
      <c r="H70" s="198" t="s">
        <v>68</v>
      </c>
      <c r="I70" s="96">
        <v>11</v>
      </c>
      <c r="J70" s="37">
        <f t="shared" si="10"/>
        <v>34.680319072307888</v>
      </c>
      <c r="K70" s="96" t="s">
        <v>157</v>
      </c>
      <c r="L70" s="37">
        <f t="shared" si="11"/>
        <v>6.666666666666667</v>
      </c>
      <c r="M70" s="96">
        <v>12</v>
      </c>
      <c r="N70" s="37">
        <f t="shared" si="12"/>
        <v>27.635766796747234</v>
      </c>
      <c r="O70" s="96">
        <v>10</v>
      </c>
      <c r="P70" s="37">
        <f t="shared" si="13"/>
        <v>41.760912590556813</v>
      </c>
      <c r="Q70" s="40">
        <f t="shared" si="14"/>
        <v>110.7436651262786</v>
      </c>
      <c r="S70" s="210">
        <v>1</v>
      </c>
      <c r="T70" s="210" t="s">
        <v>644</v>
      </c>
      <c r="U70" s="211" t="s">
        <v>668</v>
      </c>
      <c r="V70" s="211" t="s">
        <v>757</v>
      </c>
      <c r="W70" s="212" t="s">
        <v>73</v>
      </c>
      <c r="X70" s="210">
        <v>4</v>
      </c>
      <c r="Y70" s="213">
        <v>1</v>
      </c>
      <c r="Z70" s="272">
        <v>1</v>
      </c>
      <c r="AA70" s="213">
        <v>6</v>
      </c>
      <c r="AB70" s="272">
        <v>6</v>
      </c>
      <c r="AC70" s="213">
        <v>2</v>
      </c>
      <c r="AD70" s="272">
        <v>2</v>
      </c>
      <c r="AE70" s="213">
        <v>1</v>
      </c>
      <c r="AF70" s="272">
        <v>1</v>
      </c>
      <c r="AG70" s="223"/>
    </row>
    <row r="71" spans="1:33" x14ac:dyDescent="0.2">
      <c r="A71" s="32">
        <v>69</v>
      </c>
      <c r="B71" s="100" t="s">
        <v>337</v>
      </c>
      <c r="C71" s="98" t="s">
        <v>198</v>
      </c>
      <c r="D71" s="97" t="s">
        <v>753</v>
      </c>
      <c r="F71" s="96">
        <v>11</v>
      </c>
      <c r="G71" s="99">
        <v>12</v>
      </c>
      <c r="H71" s="198" t="s">
        <v>746</v>
      </c>
      <c r="I71" s="96">
        <v>8</v>
      </c>
      <c r="J71" s="37">
        <f t="shared" si="10"/>
        <v>43.427579257223485</v>
      </c>
      <c r="K71" s="96">
        <v>7</v>
      </c>
      <c r="L71" s="37">
        <f t="shared" si="11"/>
        <v>52.340832060333682</v>
      </c>
      <c r="M71" s="96" t="s">
        <v>30</v>
      </c>
      <c r="N71" s="37">
        <f t="shared" si="12"/>
        <v>8.3333333333333321</v>
      </c>
      <c r="O71" s="96" t="s">
        <v>31</v>
      </c>
      <c r="P71" s="37">
        <f t="shared" si="13"/>
        <v>0</v>
      </c>
      <c r="Q71" s="40">
        <f t="shared" si="14"/>
        <v>104.1017446508905</v>
      </c>
      <c r="S71" s="210">
        <v>2</v>
      </c>
      <c r="T71" s="210" t="s">
        <v>574</v>
      </c>
      <c r="U71" s="211" t="s">
        <v>189</v>
      </c>
      <c r="V71" s="211" t="s">
        <v>758</v>
      </c>
      <c r="W71" s="212" t="s">
        <v>73</v>
      </c>
      <c r="X71" s="210">
        <v>6</v>
      </c>
      <c r="Y71" s="213" t="s">
        <v>695</v>
      </c>
      <c r="Z71" s="272">
        <v>4</v>
      </c>
      <c r="AA71" s="213">
        <v>3</v>
      </c>
      <c r="AB71" s="272">
        <v>3</v>
      </c>
      <c r="AC71" s="213">
        <v>1</v>
      </c>
      <c r="AD71" s="272">
        <v>1</v>
      </c>
      <c r="AE71" s="213">
        <v>2</v>
      </c>
      <c r="AF71" s="272">
        <v>2</v>
      </c>
      <c r="AG71" s="223"/>
    </row>
    <row r="72" spans="1:33" x14ac:dyDescent="0.2">
      <c r="A72" s="32">
        <v>70</v>
      </c>
      <c r="B72" s="100" t="s">
        <v>356</v>
      </c>
      <c r="C72" s="98" t="s">
        <v>106</v>
      </c>
      <c r="D72" s="97" t="s">
        <v>247</v>
      </c>
      <c r="F72" s="96">
        <v>8</v>
      </c>
      <c r="G72" s="99">
        <v>9</v>
      </c>
      <c r="H72" s="198" t="s">
        <v>71</v>
      </c>
      <c r="I72" s="96">
        <v>7</v>
      </c>
      <c r="J72" s="37">
        <f t="shared" si="10"/>
        <v>34.424778027584011</v>
      </c>
      <c r="K72" s="96" t="s">
        <v>157</v>
      </c>
      <c r="L72" s="37">
        <f t="shared" si="11"/>
        <v>11.111111111111111</v>
      </c>
      <c r="M72" s="96">
        <v>5</v>
      </c>
      <c r="N72" s="37">
        <f t="shared" si="12"/>
        <v>58.108280606588615</v>
      </c>
      <c r="O72" s="96" t="s">
        <v>32</v>
      </c>
      <c r="P72" s="37">
        <f t="shared" si="13"/>
        <v>0</v>
      </c>
      <c r="Q72" s="40">
        <f t="shared" si="14"/>
        <v>103.64416974528373</v>
      </c>
      <c r="S72" s="210">
        <v>3</v>
      </c>
      <c r="T72" s="210" t="s">
        <v>307</v>
      </c>
      <c r="U72" s="211" t="s">
        <v>124</v>
      </c>
      <c r="V72" s="211" t="s">
        <v>242</v>
      </c>
      <c r="W72" s="212" t="s">
        <v>73</v>
      </c>
      <c r="X72" s="210">
        <v>8</v>
      </c>
      <c r="Y72" s="213">
        <v>3</v>
      </c>
      <c r="Z72" s="272">
        <v>3</v>
      </c>
      <c r="AA72" s="213">
        <v>1</v>
      </c>
      <c r="AB72" s="272">
        <v>1</v>
      </c>
      <c r="AC72" s="213">
        <v>4</v>
      </c>
      <c r="AD72" s="272">
        <v>4</v>
      </c>
      <c r="AE72" s="213">
        <v>9</v>
      </c>
      <c r="AF72" s="272">
        <v>9</v>
      </c>
      <c r="AG72" s="223"/>
    </row>
    <row r="73" spans="1:33" x14ac:dyDescent="0.2">
      <c r="A73" s="32">
        <v>71</v>
      </c>
      <c r="B73" s="100" t="s">
        <v>734</v>
      </c>
      <c r="C73" s="98" t="s">
        <v>735</v>
      </c>
      <c r="D73" s="97" t="s">
        <v>736</v>
      </c>
      <c r="F73" s="96">
        <v>9</v>
      </c>
      <c r="G73" s="99">
        <v>9</v>
      </c>
      <c r="H73" s="198" t="s">
        <v>71</v>
      </c>
      <c r="I73" s="96">
        <v>9</v>
      </c>
      <c r="J73" s="37">
        <f t="shared" si="10"/>
        <v>11.111111111111111</v>
      </c>
      <c r="K73" s="96">
        <v>4</v>
      </c>
      <c r="L73" s="37">
        <f t="shared" si="11"/>
        <v>70.188491847780284</v>
      </c>
      <c r="M73" s="96" t="s">
        <v>30</v>
      </c>
      <c r="N73" s="37">
        <f t="shared" si="12"/>
        <v>11.111111111111111</v>
      </c>
      <c r="O73" s="96" t="s">
        <v>30</v>
      </c>
      <c r="P73" s="37">
        <f t="shared" si="13"/>
        <v>11.111111111111111</v>
      </c>
      <c r="Q73" s="40">
        <f t="shared" si="14"/>
        <v>103.52182518111363</v>
      </c>
      <c r="S73" s="210">
        <v>4</v>
      </c>
      <c r="T73" s="210" t="s">
        <v>301</v>
      </c>
      <c r="U73" s="211" t="s">
        <v>141</v>
      </c>
      <c r="V73" s="211" t="s">
        <v>166</v>
      </c>
      <c r="W73" s="212" t="s">
        <v>73</v>
      </c>
      <c r="X73" s="210">
        <v>12</v>
      </c>
      <c r="Y73" s="213">
        <v>9</v>
      </c>
      <c r="Z73" s="272">
        <v>9</v>
      </c>
      <c r="AA73" s="213">
        <v>2</v>
      </c>
      <c r="AB73" s="272">
        <v>2</v>
      </c>
      <c r="AC73" s="213">
        <v>6</v>
      </c>
      <c r="AD73" s="272">
        <v>6</v>
      </c>
      <c r="AE73" s="213">
        <v>4</v>
      </c>
      <c r="AF73" s="272">
        <v>4</v>
      </c>
      <c r="AG73" s="223"/>
    </row>
    <row r="74" spans="1:33" x14ac:dyDescent="0.2">
      <c r="A74" s="32">
        <v>72</v>
      </c>
      <c r="B74" s="100">
        <v>920</v>
      </c>
      <c r="C74" s="98" t="s">
        <v>134</v>
      </c>
      <c r="D74" s="97" t="s">
        <v>330</v>
      </c>
      <c r="F74" s="96">
        <v>6</v>
      </c>
      <c r="G74" s="99">
        <v>7</v>
      </c>
      <c r="H74" s="198" t="s">
        <v>69</v>
      </c>
      <c r="I74" s="96">
        <v>7</v>
      </c>
      <c r="J74" s="37">
        <f t="shared" si="10"/>
        <v>14.285714285714285</v>
      </c>
      <c r="K74" s="96">
        <v>4</v>
      </c>
      <c r="L74" s="37">
        <f t="shared" si="11"/>
        <v>59.573237629720083</v>
      </c>
      <c r="M74" s="96">
        <v>6</v>
      </c>
      <c r="N74" s="37">
        <f t="shared" si="12"/>
        <v>29.2408964677347</v>
      </c>
      <c r="O74" s="96" t="s">
        <v>32</v>
      </c>
      <c r="P74" s="37">
        <f t="shared" si="13"/>
        <v>0</v>
      </c>
      <c r="Q74" s="40">
        <f t="shared" si="14"/>
        <v>103.09984838316907</v>
      </c>
      <c r="S74" s="210">
        <v>5</v>
      </c>
      <c r="T74" s="210">
        <v>4869</v>
      </c>
      <c r="U74" s="211" t="s">
        <v>115</v>
      </c>
      <c r="V74" s="211" t="s">
        <v>339</v>
      </c>
      <c r="W74" s="212" t="s">
        <v>73</v>
      </c>
      <c r="X74" s="210">
        <v>13</v>
      </c>
      <c r="Y74" s="213">
        <v>6</v>
      </c>
      <c r="Z74" s="272">
        <v>6</v>
      </c>
      <c r="AA74" s="213">
        <v>4</v>
      </c>
      <c r="AB74" s="272">
        <v>4</v>
      </c>
      <c r="AC74" s="213">
        <v>3</v>
      </c>
      <c r="AD74" s="272">
        <v>3</v>
      </c>
      <c r="AE74" s="213">
        <v>7</v>
      </c>
      <c r="AF74" s="272">
        <v>7</v>
      </c>
      <c r="AG74" s="223"/>
    </row>
    <row r="75" spans="1:33" x14ac:dyDescent="0.2">
      <c r="A75" s="32">
        <v>73</v>
      </c>
      <c r="B75" s="100" t="s">
        <v>155</v>
      </c>
      <c r="C75" s="98" t="s">
        <v>136</v>
      </c>
      <c r="D75" s="97" t="s">
        <v>727</v>
      </c>
      <c r="F75" s="96">
        <v>4</v>
      </c>
      <c r="G75" s="99">
        <v>4</v>
      </c>
      <c r="H75" s="198" t="s">
        <v>4</v>
      </c>
      <c r="I75" s="96" t="s">
        <v>30</v>
      </c>
      <c r="J75" s="37">
        <f t="shared" si="10"/>
        <v>25</v>
      </c>
      <c r="K75" s="96" t="s">
        <v>31</v>
      </c>
      <c r="L75" s="37">
        <f t="shared" si="11"/>
        <v>0</v>
      </c>
      <c r="M75" s="96">
        <v>4</v>
      </c>
      <c r="N75" s="37">
        <f t="shared" si="12"/>
        <v>25</v>
      </c>
      <c r="O75" s="96">
        <v>3</v>
      </c>
      <c r="P75" s="37">
        <f t="shared" si="13"/>
        <v>51.249387366082999</v>
      </c>
      <c r="Q75" s="40">
        <f t="shared" si="14"/>
        <v>101.249387366083</v>
      </c>
      <c r="S75" s="210">
        <v>6</v>
      </c>
      <c r="T75" s="210" t="s">
        <v>302</v>
      </c>
      <c r="U75" s="211" t="s">
        <v>303</v>
      </c>
      <c r="V75" s="211" t="s">
        <v>304</v>
      </c>
      <c r="W75" s="212" t="s">
        <v>73</v>
      </c>
      <c r="X75" s="210">
        <v>13</v>
      </c>
      <c r="Y75" s="213" t="s">
        <v>695</v>
      </c>
      <c r="Z75" s="272">
        <v>8</v>
      </c>
      <c r="AA75" s="213">
        <v>5</v>
      </c>
      <c r="AB75" s="272">
        <v>5</v>
      </c>
      <c r="AC75" s="213">
        <v>5</v>
      </c>
      <c r="AD75" s="272">
        <v>5</v>
      </c>
      <c r="AE75" s="213">
        <v>3</v>
      </c>
      <c r="AF75" s="272">
        <v>3</v>
      </c>
      <c r="AG75" s="223"/>
    </row>
    <row r="76" spans="1:33" x14ac:dyDescent="0.2">
      <c r="A76" s="32">
        <v>74</v>
      </c>
      <c r="B76" s="100">
        <v>22</v>
      </c>
      <c r="C76" s="98" t="s">
        <v>237</v>
      </c>
      <c r="D76" s="97" t="s">
        <v>710</v>
      </c>
      <c r="F76" s="96">
        <v>13</v>
      </c>
      <c r="G76" s="99">
        <v>15</v>
      </c>
      <c r="H76" s="198" t="s">
        <v>68</v>
      </c>
      <c r="I76" s="96">
        <v>13</v>
      </c>
      <c r="J76" s="37">
        <f t="shared" si="10"/>
        <v>20.621479067488444</v>
      </c>
      <c r="K76" s="96">
        <v>6</v>
      </c>
      <c r="L76" s="37">
        <f t="shared" si="11"/>
        <v>70.646066753387032</v>
      </c>
      <c r="M76" s="96" t="s">
        <v>31</v>
      </c>
      <c r="N76" s="37">
        <f t="shared" si="12"/>
        <v>0</v>
      </c>
      <c r="O76" s="96" t="s">
        <v>31</v>
      </c>
      <c r="P76" s="37">
        <f t="shared" si="13"/>
        <v>0</v>
      </c>
      <c r="Q76" s="40">
        <f t="shared" si="14"/>
        <v>91.267545820875483</v>
      </c>
      <c r="S76" s="210">
        <v>7</v>
      </c>
      <c r="T76" s="210">
        <v>2054</v>
      </c>
      <c r="U76" s="211" t="s">
        <v>188</v>
      </c>
      <c r="V76" s="211" t="s">
        <v>243</v>
      </c>
      <c r="W76" s="212" t="s">
        <v>73</v>
      </c>
      <c r="X76" s="210">
        <v>18</v>
      </c>
      <c r="Y76" s="213">
        <v>4</v>
      </c>
      <c r="Z76" s="272">
        <v>4</v>
      </c>
      <c r="AA76" s="213" t="s">
        <v>759</v>
      </c>
      <c r="AB76" s="272">
        <v>11</v>
      </c>
      <c r="AC76" s="213">
        <v>9</v>
      </c>
      <c r="AD76" s="272">
        <v>9</v>
      </c>
      <c r="AE76" s="213">
        <v>5</v>
      </c>
      <c r="AF76" s="272">
        <v>5</v>
      </c>
      <c r="AG76" s="223"/>
    </row>
    <row r="77" spans="1:33" x14ac:dyDescent="0.2">
      <c r="A77" s="32">
        <v>75</v>
      </c>
      <c r="B77" s="100">
        <v>16</v>
      </c>
      <c r="C77" s="98" t="s">
        <v>192</v>
      </c>
      <c r="D77" s="97" t="s">
        <v>519</v>
      </c>
      <c r="F77" s="96">
        <v>7</v>
      </c>
      <c r="G77" s="99">
        <v>7</v>
      </c>
      <c r="H77" s="198" t="s">
        <v>70</v>
      </c>
      <c r="I77" s="96">
        <v>6</v>
      </c>
      <c r="J77" s="37">
        <f t="shared" si="10"/>
        <v>29.2408964677347</v>
      </c>
      <c r="K77" s="96" t="s">
        <v>157</v>
      </c>
      <c r="L77" s="37">
        <f t="shared" si="11"/>
        <v>14.285714285714285</v>
      </c>
      <c r="M77" s="96">
        <v>7</v>
      </c>
      <c r="N77" s="37">
        <f t="shared" si="12"/>
        <v>14.285714285714285</v>
      </c>
      <c r="O77" s="96">
        <v>6</v>
      </c>
      <c r="P77" s="37">
        <f t="shared" si="13"/>
        <v>29.2408964677347</v>
      </c>
      <c r="Q77" s="40">
        <f t="shared" si="14"/>
        <v>87.05322150689797</v>
      </c>
      <c r="S77" s="210">
        <v>8</v>
      </c>
      <c r="T77" s="210">
        <v>4389</v>
      </c>
      <c r="U77" s="211" t="s">
        <v>116</v>
      </c>
      <c r="V77" s="211" t="s">
        <v>617</v>
      </c>
      <c r="W77" s="212" t="s">
        <v>73</v>
      </c>
      <c r="X77" s="210">
        <v>21</v>
      </c>
      <c r="Y77" s="213">
        <v>7</v>
      </c>
      <c r="Z77" s="272">
        <v>7</v>
      </c>
      <c r="AA77" s="213" t="s">
        <v>30</v>
      </c>
      <c r="AB77" s="272">
        <v>11</v>
      </c>
      <c r="AC77" s="213">
        <v>8</v>
      </c>
      <c r="AD77" s="272">
        <v>8</v>
      </c>
      <c r="AE77" s="213">
        <v>6</v>
      </c>
      <c r="AF77" s="272">
        <v>6</v>
      </c>
      <c r="AG77" s="223"/>
    </row>
    <row r="78" spans="1:33" x14ac:dyDescent="0.2">
      <c r="A78" s="32">
        <v>76</v>
      </c>
      <c r="B78" s="100">
        <v>5978</v>
      </c>
      <c r="C78" s="98" t="s">
        <v>114</v>
      </c>
      <c r="D78" s="97" t="s">
        <v>723</v>
      </c>
      <c r="F78" s="96">
        <v>6</v>
      </c>
      <c r="G78" s="99">
        <v>6</v>
      </c>
      <c r="H78" s="198" t="s">
        <v>74</v>
      </c>
      <c r="I78" s="96">
        <v>6</v>
      </c>
      <c r="J78" s="37">
        <f t="shared" si="10"/>
        <v>16.666666666666664</v>
      </c>
      <c r="K78" s="96">
        <v>5</v>
      </c>
      <c r="L78" s="37">
        <f t="shared" si="11"/>
        <v>34.12514579380958</v>
      </c>
      <c r="M78" s="96">
        <v>6</v>
      </c>
      <c r="N78" s="37">
        <f t="shared" si="12"/>
        <v>16.666666666666664</v>
      </c>
      <c r="O78" s="96">
        <v>6</v>
      </c>
      <c r="P78" s="37">
        <f t="shared" si="13"/>
        <v>16.666666666666664</v>
      </c>
      <c r="Q78" s="40">
        <f t="shared" si="14"/>
        <v>84.125145793809565</v>
      </c>
      <c r="S78" s="210">
        <v>9</v>
      </c>
      <c r="T78" s="210" t="s">
        <v>760</v>
      </c>
      <c r="U78" s="211" t="s">
        <v>203</v>
      </c>
      <c r="V78" s="211" t="s">
        <v>264</v>
      </c>
      <c r="W78" s="212" t="s">
        <v>73</v>
      </c>
      <c r="X78" s="210">
        <v>23</v>
      </c>
      <c r="Y78" s="213">
        <v>8</v>
      </c>
      <c r="Z78" s="272">
        <v>8</v>
      </c>
      <c r="AA78" s="213">
        <v>8</v>
      </c>
      <c r="AB78" s="272">
        <v>8</v>
      </c>
      <c r="AC78" s="213">
        <v>7</v>
      </c>
      <c r="AD78" s="272">
        <v>7</v>
      </c>
      <c r="AE78" s="213">
        <v>8</v>
      </c>
      <c r="AF78" s="272">
        <v>8</v>
      </c>
      <c r="AG78" s="223"/>
    </row>
    <row r="79" spans="1:33" x14ac:dyDescent="0.2">
      <c r="A79" s="32">
        <v>77</v>
      </c>
      <c r="B79" s="100" t="s">
        <v>300</v>
      </c>
      <c r="C79" s="98" t="s">
        <v>593</v>
      </c>
      <c r="D79" s="97" t="s">
        <v>711</v>
      </c>
      <c r="F79" s="96">
        <v>14</v>
      </c>
      <c r="G79" s="99">
        <v>15</v>
      </c>
      <c r="H79" s="198" t="s">
        <v>68</v>
      </c>
      <c r="I79" s="96">
        <v>14</v>
      </c>
      <c r="J79" s="37">
        <f t="shared" si="10"/>
        <v>13.632965567107766</v>
      </c>
      <c r="K79" s="96">
        <v>10</v>
      </c>
      <c r="L79" s="37">
        <f t="shared" si="11"/>
        <v>41.760912590556813</v>
      </c>
      <c r="M79" s="96">
        <v>14</v>
      </c>
      <c r="N79" s="37">
        <f t="shared" si="12"/>
        <v>13.632965567107766</v>
      </c>
      <c r="O79" s="96" t="s">
        <v>31</v>
      </c>
      <c r="P79" s="37">
        <f t="shared" si="13"/>
        <v>0</v>
      </c>
      <c r="Q79" s="40">
        <f t="shared" si="14"/>
        <v>69.026843724772348</v>
      </c>
      <c r="S79" s="210">
        <v>10</v>
      </c>
      <c r="T79" s="210">
        <v>2555</v>
      </c>
      <c r="U79" s="211" t="s">
        <v>212</v>
      </c>
      <c r="V79" s="211" t="s">
        <v>305</v>
      </c>
      <c r="W79" s="212" t="s">
        <v>73</v>
      </c>
      <c r="X79" s="210">
        <v>27</v>
      </c>
      <c r="Y79" s="213">
        <v>10</v>
      </c>
      <c r="Z79" s="272">
        <v>10</v>
      </c>
      <c r="AA79" s="213">
        <v>7</v>
      </c>
      <c r="AB79" s="272">
        <v>7</v>
      </c>
      <c r="AC79" s="213">
        <v>10</v>
      </c>
      <c r="AD79" s="272">
        <v>10</v>
      </c>
      <c r="AE79" s="213" t="s">
        <v>759</v>
      </c>
      <c r="AF79" s="272">
        <v>11</v>
      </c>
      <c r="AG79" s="223"/>
    </row>
    <row r="80" spans="1:33" x14ac:dyDescent="0.2">
      <c r="A80" s="32">
        <v>78</v>
      </c>
      <c r="B80" s="100">
        <v>2555</v>
      </c>
      <c r="C80" s="98" t="s">
        <v>212</v>
      </c>
      <c r="D80" s="97" t="s">
        <v>305</v>
      </c>
      <c r="F80" s="96">
        <v>10</v>
      </c>
      <c r="G80" s="99">
        <v>10</v>
      </c>
      <c r="H80" s="198" t="s">
        <v>73</v>
      </c>
      <c r="I80" s="96">
        <v>10</v>
      </c>
      <c r="J80" s="37">
        <f t="shared" si="10"/>
        <v>10</v>
      </c>
      <c r="K80" s="96">
        <v>7</v>
      </c>
      <c r="L80" s="37">
        <f t="shared" si="11"/>
        <v>41.549019599857431</v>
      </c>
      <c r="M80" s="96">
        <v>10</v>
      </c>
      <c r="N80" s="37">
        <f t="shared" si="12"/>
        <v>10</v>
      </c>
      <c r="O80" s="96" t="s">
        <v>32</v>
      </c>
      <c r="P80" s="37">
        <f t="shared" si="13"/>
        <v>0</v>
      </c>
      <c r="Q80" s="40">
        <f t="shared" si="14"/>
        <v>61.549019599857431</v>
      </c>
      <c r="S80" s="214">
        <v>1</v>
      </c>
      <c r="T80" s="214" t="s">
        <v>107</v>
      </c>
      <c r="U80" s="215" t="s">
        <v>681</v>
      </c>
      <c r="V80" s="215" t="s">
        <v>682</v>
      </c>
      <c r="W80" s="216" t="s">
        <v>139</v>
      </c>
      <c r="X80" s="214">
        <v>4</v>
      </c>
      <c r="Y80" s="217">
        <v>2</v>
      </c>
      <c r="Z80" s="273">
        <v>2</v>
      </c>
      <c r="AA80" s="217">
        <v>1</v>
      </c>
      <c r="AB80" s="273">
        <v>1</v>
      </c>
      <c r="AC80" s="217">
        <v>1</v>
      </c>
      <c r="AD80" s="273">
        <v>1</v>
      </c>
      <c r="AE80" s="217">
        <v>3</v>
      </c>
      <c r="AF80" s="273"/>
    </row>
    <row r="81" spans="1:32" x14ac:dyDescent="0.2">
      <c r="A81" s="32">
        <v>79</v>
      </c>
      <c r="B81" s="100" t="s">
        <v>341</v>
      </c>
      <c r="C81" s="98" t="s">
        <v>145</v>
      </c>
      <c r="D81" s="97" t="s">
        <v>342</v>
      </c>
      <c r="F81" s="96">
        <v>5</v>
      </c>
      <c r="G81" s="99">
        <v>5</v>
      </c>
      <c r="H81" s="198" t="s">
        <v>139</v>
      </c>
      <c r="I81" s="96">
        <v>5</v>
      </c>
      <c r="J81" s="37">
        <f t="shared" si="10"/>
        <v>20</v>
      </c>
      <c r="K81" s="96" t="s">
        <v>157</v>
      </c>
      <c r="L81" s="37">
        <f t="shared" si="11"/>
        <v>20</v>
      </c>
      <c r="M81" s="96" t="s">
        <v>30</v>
      </c>
      <c r="N81" s="37">
        <f t="shared" si="12"/>
        <v>20</v>
      </c>
      <c r="O81" s="96" t="s">
        <v>31</v>
      </c>
      <c r="P81" s="37">
        <f t="shared" si="13"/>
        <v>0</v>
      </c>
      <c r="Q81" s="40">
        <f t="shared" si="14"/>
        <v>60</v>
      </c>
      <c r="S81" s="214">
        <v>2</v>
      </c>
      <c r="T81" s="214" t="s">
        <v>288</v>
      </c>
      <c r="U81" s="215" t="s">
        <v>130</v>
      </c>
      <c r="V81" s="215" t="s">
        <v>761</v>
      </c>
      <c r="W81" s="216" t="s">
        <v>139</v>
      </c>
      <c r="X81" s="214">
        <v>6</v>
      </c>
      <c r="Y81" s="217">
        <v>3</v>
      </c>
      <c r="Z81" s="273">
        <v>3</v>
      </c>
      <c r="AA81" s="217" t="s">
        <v>31</v>
      </c>
      <c r="AB81" s="273">
        <v>6</v>
      </c>
      <c r="AC81" s="217">
        <v>2</v>
      </c>
      <c r="AD81" s="273">
        <v>2</v>
      </c>
      <c r="AE81" s="217">
        <v>1</v>
      </c>
      <c r="AF81" s="273">
        <v>1</v>
      </c>
    </row>
    <row r="82" spans="1:32" x14ac:dyDescent="0.2">
      <c r="A82" s="32">
        <v>80</v>
      </c>
      <c r="B82" s="100">
        <v>577</v>
      </c>
      <c r="C82" s="98" t="s">
        <v>120</v>
      </c>
      <c r="D82" s="97" t="s">
        <v>742</v>
      </c>
      <c r="F82" s="96">
        <v>7</v>
      </c>
      <c r="G82" s="99">
        <v>7</v>
      </c>
      <c r="H82" s="198" t="s">
        <v>69</v>
      </c>
      <c r="I82" s="96">
        <v>5</v>
      </c>
      <c r="J82" s="37">
        <f t="shared" si="10"/>
        <v>44.318423213925236</v>
      </c>
      <c r="K82" s="96" t="s">
        <v>157</v>
      </c>
      <c r="L82" s="37">
        <f t="shared" si="11"/>
        <v>14.285714285714285</v>
      </c>
      <c r="M82" s="96" t="s">
        <v>31</v>
      </c>
      <c r="N82" s="37">
        <f t="shared" si="12"/>
        <v>0</v>
      </c>
      <c r="O82" s="96" t="s">
        <v>31</v>
      </c>
      <c r="P82" s="37">
        <f t="shared" si="13"/>
        <v>0</v>
      </c>
      <c r="Q82" s="40">
        <f t="shared" si="14"/>
        <v>58.604137499639521</v>
      </c>
      <c r="S82" s="214">
        <v>3</v>
      </c>
      <c r="T82" s="214">
        <v>6666</v>
      </c>
      <c r="U82" s="215" t="s">
        <v>144</v>
      </c>
      <c r="V82" s="215" t="s">
        <v>762</v>
      </c>
      <c r="W82" s="216" t="s">
        <v>139</v>
      </c>
      <c r="X82" s="214">
        <v>6</v>
      </c>
      <c r="Y82" s="217">
        <v>1</v>
      </c>
      <c r="Z82" s="273">
        <v>1</v>
      </c>
      <c r="AA82" s="217" t="s">
        <v>30</v>
      </c>
      <c r="AB82" s="273">
        <v>6</v>
      </c>
      <c r="AC82" s="217">
        <v>3</v>
      </c>
      <c r="AD82" s="273">
        <v>3</v>
      </c>
      <c r="AE82" s="217">
        <v>2</v>
      </c>
      <c r="AF82" s="273">
        <v>2</v>
      </c>
    </row>
    <row r="83" spans="1:32" x14ac:dyDescent="0.2">
      <c r="A83" s="32">
        <v>81</v>
      </c>
      <c r="B83" s="100" t="s">
        <v>712</v>
      </c>
      <c r="C83" s="98" t="s">
        <v>161</v>
      </c>
      <c r="D83" s="97" t="s">
        <v>324</v>
      </c>
      <c r="F83" s="96">
        <v>15</v>
      </c>
      <c r="G83" s="99">
        <v>15</v>
      </c>
      <c r="H83" s="198" t="s">
        <v>68</v>
      </c>
      <c r="I83" s="96">
        <v>15</v>
      </c>
      <c r="J83" s="37">
        <f t="shared" si="10"/>
        <v>6.666666666666667</v>
      </c>
      <c r="K83" s="96" t="s">
        <v>31</v>
      </c>
      <c r="L83" s="37">
        <f t="shared" si="11"/>
        <v>0</v>
      </c>
      <c r="M83" s="96">
        <v>13</v>
      </c>
      <c r="N83" s="37">
        <f t="shared" si="12"/>
        <v>20.621479067488444</v>
      </c>
      <c r="O83" s="96" t="s">
        <v>31</v>
      </c>
      <c r="P83" s="37">
        <f t="shared" si="13"/>
        <v>0</v>
      </c>
      <c r="Q83" s="40">
        <f t="shared" si="14"/>
        <v>27.288145734155112</v>
      </c>
      <c r="S83" s="214">
        <v>4</v>
      </c>
      <c r="T83" s="214" t="s">
        <v>763</v>
      </c>
      <c r="U83" s="215" t="s">
        <v>148</v>
      </c>
      <c r="V83" s="215" t="s">
        <v>343</v>
      </c>
      <c r="W83" s="216" t="s">
        <v>139</v>
      </c>
      <c r="X83" s="214">
        <v>12</v>
      </c>
      <c r="Y83" s="217">
        <v>4</v>
      </c>
      <c r="Z83" s="273">
        <v>4</v>
      </c>
      <c r="AA83" s="217" t="s">
        <v>157</v>
      </c>
      <c r="AB83" s="273">
        <v>6</v>
      </c>
      <c r="AC83" s="217">
        <v>4</v>
      </c>
      <c r="AD83" s="273">
        <v>4</v>
      </c>
      <c r="AE83" s="217">
        <v>4</v>
      </c>
      <c r="AF83" s="273">
        <v>4</v>
      </c>
    </row>
    <row r="84" spans="1:32" x14ac:dyDescent="0.2">
      <c r="A84" s="32">
        <v>82</v>
      </c>
      <c r="B84" s="100" t="s">
        <v>754</v>
      </c>
      <c r="C84" s="98" t="s">
        <v>755</v>
      </c>
      <c r="D84" s="97" t="s">
        <v>756</v>
      </c>
      <c r="F84" s="96" t="s">
        <v>601</v>
      </c>
      <c r="G84" s="99">
        <v>12</v>
      </c>
      <c r="H84" s="198" t="s">
        <v>746</v>
      </c>
      <c r="I84" s="96" t="s">
        <v>30</v>
      </c>
      <c r="J84" s="37">
        <f t="shared" si="10"/>
        <v>8.3333333333333321</v>
      </c>
      <c r="K84" s="96" t="s">
        <v>30</v>
      </c>
      <c r="L84" s="37">
        <f t="shared" si="11"/>
        <v>8.3333333333333321</v>
      </c>
      <c r="M84" s="96" t="s">
        <v>31</v>
      </c>
      <c r="N84" s="37">
        <f t="shared" si="12"/>
        <v>0</v>
      </c>
      <c r="O84" s="96" t="s">
        <v>31</v>
      </c>
      <c r="P84" s="37">
        <f t="shared" si="13"/>
        <v>0</v>
      </c>
      <c r="Q84" s="40">
        <f t="shared" si="14"/>
        <v>16.666666666666664</v>
      </c>
      <c r="S84" s="214">
        <v>5</v>
      </c>
      <c r="T84" s="214" t="s">
        <v>341</v>
      </c>
      <c r="U84" s="215" t="s">
        <v>145</v>
      </c>
      <c r="V84" s="215" t="s">
        <v>342</v>
      </c>
      <c r="W84" s="216" t="s">
        <v>139</v>
      </c>
      <c r="X84" s="214">
        <v>17</v>
      </c>
      <c r="Y84" s="217">
        <v>5</v>
      </c>
      <c r="Z84" s="273">
        <v>5</v>
      </c>
      <c r="AA84" s="217" t="s">
        <v>157</v>
      </c>
      <c r="AB84" s="273">
        <v>6</v>
      </c>
      <c r="AC84" s="217" t="s">
        <v>30</v>
      </c>
      <c r="AD84" s="273">
        <v>6</v>
      </c>
      <c r="AE84" s="217" t="s">
        <v>31</v>
      </c>
      <c r="AF84" s="273">
        <v>6</v>
      </c>
    </row>
    <row r="85" spans="1:32" x14ac:dyDescent="0.2">
      <c r="J85" s="39"/>
      <c r="K85"/>
      <c r="L85" s="39"/>
      <c r="M85"/>
      <c r="N85" s="73"/>
      <c r="O85"/>
      <c r="P85" s="73"/>
      <c r="Q85" s="73"/>
      <c r="R85" s="73"/>
      <c r="S85" s="177"/>
      <c r="T85" s="177"/>
      <c r="U85" s="177"/>
      <c r="W85"/>
      <c r="X85"/>
      <c r="Y85"/>
      <c r="Z85" s="274"/>
      <c r="AA85"/>
      <c r="AB85" s="274"/>
      <c r="AC85"/>
      <c r="AD85" s="274"/>
      <c r="AE85"/>
      <c r="AF85" s="274"/>
    </row>
    <row r="86" spans="1:32" x14ac:dyDescent="0.2">
      <c r="J86"/>
      <c r="K86"/>
      <c r="L86"/>
      <c r="M86" s="73"/>
      <c r="N86" s="73"/>
      <c r="O86" s="177"/>
      <c r="P86" s="177"/>
      <c r="Q86" s="177"/>
      <c r="S86"/>
      <c r="T86"/>
      <c r="V86" s="274"/>
      <c r="W86"/>
      <c r="X86" s="274"/>
      <c r="Y86"/>
      <c r="Z86" s="274"/>
      <c r="AA86"/>
      <c r="AB86" s="274"/>
      <c r="AC86"/>
      <c r="AD86"/>
      <c r="AE86"/>
      <c r="AF86"/>
    </row>
    <row r="87" spans="1:32" x14ac:dyDescent="0.2">
      <c r="J87"/>
      <c r="K87"/>
      <c r="L87"/>
      <c r="M87" s="73"/>
      <c r="N87" s="73"/>
      <c r="O87" s="177"/>
      <c r="P87" s="177"/>
      <c r="Q87" s="177"/>
      <c r="S87"/>
      <c r="T87"/>
      <c r="V87" s="274"/>
      <c r="W87"/>
      <c r="X87" s="274"/>
      <c r="Y87"/>
      <c r="Z87" s="274"/>
      <c r="AA87"/>
      <c r="AB87" s="274"/>
      <c r="AC87"/>
      <c r="AD87"/>
      <c r="AE87"/>
      <c r="AF87"/>
    </row>
    <row r="88" spans="1:32" x14ac:dyDescent="0.2">
      <c r="J88"/>
      <c r="K88"/>
      <c r="L88"/>
      <c r="M88" s="73"/>
      <c r="N88" s="73"/>
      <c r="O88" s="177"/>
      <c r="P88" s="177"/>
      <c r="Q88" s="177"/>
      <c r="S88"/>
      <c r="T88"/>
      <c r="V88" s="274"/>
      <c r="W88"/>
      <c r="X88" s="274"/>
      <c r="Y88"/>
      <c r="Z88" s="274"/>
      <c r="AA88"/>
      <c r="AB88" s="274"/>
      <c r="AC88"/>
      <c r="AD88"/>
      <c r="AE88"/>
      <c r="AF88"/>
    </row>
    <row r="89" spans="1:32" x14ac:dyDescent="0.2">
      <c r="J89"/>
      <c r="K89"/>
      <c r="L89"/>
      <c r="M89" s="73"/>
      <c r="N89" s="73"/>
      <c r="O89" s="177"/>
      <c r="P89" s="177"/>
      <c r="Q89" s="177"/>
      <c r="S89"/>
      <c r="T89"/>
      <c r="V89" s="274"/>
      <c r="W89"/>
      <c r="X89" s="274"/>
      <c r="Y89"/>
      <c r="Z89" s="274"/>
      <c r="AA89"/>
      <c r="AB89" s="274"/>
      <c r="AC89"/>
      <c r="AD89"/>
      <c r="AE89"/>
      <c r="AF89"/>
    </row>
    <row r="90" spans="1:32" x14ac:dyDescent="0.2">
      <c r="J90"/>
      <c r="K90"/>
      <c r="L90"/>
      <c r="M90" s="73"/>
      <c r="N90" s="73"/>
      <c r="O90" s="177"/>
      <c r="P90" s="177"/>
      <c r="Q90" s="177"/>
      <c r="S90"/>
      <c r="T90"/>
      <c r="V90" s="274"/>
      <c r="W90"/>
      <c r="X90" s="274"/>
      <c r="Y90"/>
      <c r="Z90" s="274"/>
      <c r="AA90"/>
      <c r="AB90" s="274"/>
      <c r="AC90"/>
      <c r="AD90"/>
      <c r="AE90"/>
      <c r="AF90"/>
    </row>
    <row r="91" spans="1:32" x14ac:dyDescent="0.2">
      <c r="J91"/>
      <c r="K91"/>
      <c r="L91"/>
      <c r="M91" s="73"/>
      <c r="N91" s="73"/>
      <c r="O91" s="177"/>
      <c r="P91" s="177"/>
      <c r="Q91" s="177"/>
      <c r="S91"/>
      <c r="T91"/>
      <c r="V91" s="274"/>
      <c r="W91"/>
      <c r="X91" s="274"/>
      <c r="Y91"/>
      <c r="Z91" s="274"/>
      <c r="AA91"/>
      <c r="AB91" s="274"/>
      <c r="AC91"/>
      <c r="AD91"/>
      <c r="AE91"/>
      <c r="AF91"/>
    </row>
    <row r="92" spans="1:32" x14ac:dyDescent="0.2">
      <c r="J92"/>
      <c r="K92"/>
      <c r="L92"/>
      <c r="M92" s="73"/>
      <c r="N92" s="73"/>
      <c r="O92" s="177"/>
      <c r="P92" s="177"/>
      <c r="Q92" s="177"/>
      <c r="S92"/>
      <c r="T92"/>
      <c r="V92" s="274"/>
      <c r="W92"/>
      <c r="X92" s="274"/>
      <c r="Y92"/>
      <c r="Z92" s="274"/>
      <c r="AA92"/>
      <c r="AB92" s="274"/>
      <c r="AC92"/>
      <c r="AD92"/>
      <c r="AE92"/>
      <c r="AF92"/>
    </row>
    <row r="93" spans="1:32" x14ac:dyDescent="0.2">
      <c r="J93"/>
      <c r="K93"/>
      <c r="L93"/>
      <c r="M93" s="73"/>
      <c r="N93" s="73"/>
      <c r="O93" s="177"/>
      <c r="P93" s="177"/>
      <c r="Q93" s="177"/>
      <c r="S93"/>
      <c r="T93"/>
      <c r="V93" s="274"/>
      <c r="W93"/>
      <c r="X93" s="274"/>
      <c r="Y93"/>
      <c r="Z93" s="274"/>
      <c r="AA93"/>
      <c r="AB93" s="274"/>
      <c r="AC93"/>
      <c r="AD93"/>
      <c r="AE93"/>
      <c r="AF93"/>
    </row>
    <row r="94" spans="1:32" x14ac:dyDescent="0.2">
      <c r="J94"/>
      <c r="K94"/>
      <c r="L94"/>
      <c r="M94" s="73"/>
      <c r="N94" s="73"/>
      <c r="O94" s="177"/>
      <c r="P94" s="177"/>
      <c r="Q94" s="177"/>
      <c r="S94"/>
      <c r="T94"/>
      <c r="V94" s="274"/>
      <c r="W94"/>
      <c r="X94" s="274"/>
      <c r="Y94"/>
      <c r="Z94" s="274"/>
      <c r="AA94"/>
      <c r="AB94" s="274"/>
      <c r="AC94"/>
      <c r="AD94"/>
      <c r="AE94"/>
      <c r="AF94"/>
    </row>
    <row r="95" spans="1:32" x14ac:dyDescent="0.2">
      <c r="J95"/>
      <c r="K95"/>
      <c r="L95"/>
      <c r="M95" s="73"/>
      <c r="N95" s="73"/>
      <c r="O95" s="177"/>
      <c r="P95" s="177"/>
      <c r="Q95" s="177"/>
      <c r="S95"/>
      <c r="T95"/>
      <c r="V95" s="274"/>
      <c r="W95"/>
      <c r="X95" s="274"/>
      <c r="Y95"/>
      <c r="Z95" s="274"/>
      <c r="AA95"/>
      <c r="AB95" s="274"/>
      <c r="AC95"/>
      <c r="AD95"/>
      <c r="AE95"/>
      <c r="AF95"/>
    </row>
    <row r="96" spans="1:32" x14ac:dyDescent="0.2">
      <c r="J96"/>
      <c r="K96"/>
      <c r="L96"/>
      <c r="M96" s="73"/>
      <c r="N96" s="73"/>
      <c r="O96" s="177"/>
      <c r="P96" s="177"/>
      <c r="Q96" s="177"/>
      <c r="S96"/>
      <c r="T96"/>
      <c r="V96" s="274"/>
      <c r="W96"/>
      <c r="X96" s="274"/>
      <c r="Y96"/>
      <c r="Z96" s="274"/>
      <c r="AA96"/>
      <c r="AB96" s="274"/>
      <c r="AC96"/>
      <c r="AD96"/>
      <c r="AE96"/>
      <c r="AF96"/>
    </row>
    <row r="97" spans="10:32" x14ac:dyDescent="0.2">
      <c r="J97"/>
      <c r="K97"/>
      <c r="L97"/>
      <c r="M97" s="73"/>
      <c r="N97" s="73"/>
      <c r="O97" s="177"/>
      <c r="P97" s="177"/>
      <c r="Q97" s="177"/>
      <c r="S97"/>
      <c r="T97"/>
      <c r="V97" s="274"/>
      <c r="W97"/>
      <c r="X97" s="274"/>
      <c r="Y97"/>
      <c r="Z97" s="274"/>
      <c r="AA97"/>
      <c r="AB97" s="274"/>
      <c r="AC97"/>
      <c r="AD97"/>
      <c r="AE97"/>
      <c r="AF97"/>
    </row>
    <row r="98" spans="10:32" x14ac:dyDescent="0.2">
      <c r="J98"/>
      <c r="K98"/>
      <c r="L98"/>
      <c r="M98" s="73"/>
      <c r="N98" s="73"/>
      <c r="O98" s="177"/>
      <c r="P98" s="177"/>
      <c r="Q98" s="177"/>
      <c r="S98"/>
      <c r="T98"/>
      <c r="V98" s="274"/>
      <c r="W98"/>
      <c r="X98" s="274"/>
      <c r="Y98"/>
      <c r="Z98" s="274"/>
      <c r="AA98"/>
      <c r="AB98" s="274"/>
      <c r="AC98"/>
      <c r="AD98"/>
      <c r="AE98"/>
      <c r="AF98"/>
    </row>
    <row r="99" spans="10:32" x14ac:dyDescent="0.2">
      <c r="J99"/>
      <c r="K99"/>
      <c r="L99"/>
      <c r="M99" s="73"/>
      <c r="N99" s="73"/>
      <c r="O99" s="177"/>
      <c r="P99" s="177"/>
      <c r="Q99" s="177"/>
      <c r="S99"/>
      <c r="T99"/>
      <c r="V99" s="274"/>
      <c r="W99"/>
      <c r="X99" s="274"/>
      <c r="Y99"/>
      <c r="Z99" s="274"/>
      <c r="AA99"/>
      <c r="AB99" s="274"/>
      <c r="AC99"/>
      <c r="AD99"/>
      <c r="AE99"/>
      <c r="AF99"/>
    </row>
    <row r="100" spans="10:32" x14ac:dyDescent="0.2">
      <c r="J100"/>
      <c r="K100"/>
      <c r="L100"/>
      <c r="M100" s="73"/>
      <c r="N100" s="73"/>
      <c r="O100" s="177"/>
      <c r="P100" s="177"/>
      <c r="Q100" s="177"/>
      <c r="S100"/>
      <c r="T100"/>
      <c r="V100" s="274"/>
      <c r="W100"/>
      <c r="X100" s="274"/>
      <c r="Y100"/>
      <c r="Z100" s="274"/>
      <c r="AA100"/>
      <c r="AB100" s="274"/>
      <c r="AC100"/>
      <c r="AD100"/>
      <c r="AE100"/>
      <c r="AF100"/>
    </row>
    <row r="101" spans="10:32" x14ac:dyDescent="0.2">
      <c r="J101"/>
      <c r="K101"/>
      <c r="L101"/>
      <c r="M101" s="73"/>
      <c r="N101" s="73"/>
      <c r="O101" s="177"/>
      <c r="P101" s="177"/>
      <c r="Q101" s="177"/>
      <c r="S101"/>
      <c r="T101"/>
      <c r="V101" s="274"/>
      <c r="W101"/>
      <c r="X101" s="274"/>
      <c r="Y101"/>
      <c r="Z101" s="274"/>
      <c r="AA101"/>
      <c r="AB101" s="274"/>
      <c r="AC101"/>
      <c r="AD101"/>
      <c r="AE101"/>
      <c r="AF101"/>
    </row>
    <row r="102" spans="10:32" x14ac:dyDescent="0.2">
      <c r="J102"/>
      <c r="K102"/>
      <c r="L102"/>
      <c r="M102" s="73"/>
      <c r="N102" s="73"/>
      <c r="O102" s="177"/>
      <c r="P102" s="177"/>
      <c r="Q102" s="177"/>
      <c r="S102"/>
      <c r="T102"/>
      <c r="V102" s="274"/>
      <c r="W102"/>
      <c r="X102" s="274"/>
      <c r="Y102"/>
      <c r="Z102" s="274"/>
      <c r="AA102"/>
      <c r="AB102" s="274"/>
      <c r="AC102"/>
      <c r="AD102"/>
      <c r="AE102"/>
      <c r="AF102"/>
    </row>
    <row r="103" spans="10:32" x14ac:dyDescent="0.2">
      <c r="J103"/>
      <c r="K103"/>
      <c r="L103"/>
      <c r="M103" s="73"/>
      <c r="N103" s="73"/>
      <c r="O103" s="177"/>
      <c r="P103" s="177"/>
      <c r="Q103" s="177"/>
      <c r="S103"/>
      <c r="T103"/>
      <c r="V103" s="274"/>
      <c r="W103"/>
      <c r="X103" s="274"/>
      <c r="Y103"/>
      <c r="Z103" s="274"/>
      <c r="AA103"/>
      <c r="AB103" s="274"/>
      <c r="AC103"/>
      <c r="AD103"/>
      <c r="AE103"/>
      <c r="AF103"/>
    </row>
    <row r="104" spans="10:32" x14ac:dyDescent="0.2">
      <c r="J104"/>
      <c r="K104"/>
      <c r="L104"/>
      <c r="M104" s="73"/>
      <c r="N104" s="73"/>
      <c r="O104" s="177"/>
      <c r="P104" s="177"/>
      <c r="Q104" s="177"/>
      <c r="S104"/>
      <c r="T104"/>
      <c r="V104" s="274"/>
      <c r="W104"/>
      <c r="X104" s="274"/>
      <c r="Y104"/>
      <c r="Z104" s="274"/>
      <c r="AA104"/>
      <c r="AB104" s="274"/>
      <c r="AC104"/>
      <c r="AD104"/>
      <c r="AE104"/>
      <c r="AF104"/>
    </row>
    <row r="105" spans="10:32" x14ac:dyDescent="0.2">
      <c r="J105"/>
      <c r="K105"/>
      <c r="L105"/>
      <c r="M105" s="73"/>
      <c r="N105" s="73"/>
      <c r="O105" s="177"/>
      <c r="P105" s="177"/>
      <c r="Q105" s="177"/>
      <c r="S105"/>
      <c r="T105"/>
      <c r="V105" s="274"/>
      <c r="W105"/>
      <c r="X105" s="274"/>
      <c r="Y105"/>
      <c r="Z105" s="274"/>
      <c r="AA105"/>
      <c r="AB105" s="274"/>
      <c r="AC105"/>
      <c r="AD105"/>
      <c r="AE105"/>
      <c r="AF105"/>
    </row>
    <row r="106" spans="10:32" x14ac:dyDescent="0.2">
      <c r="J106"/>
      <c r="K106"/>
      <c r="L106"/>
      <c r="M106" s="73"/>
      <c r="N106" s="73"/>
      <c r="O106" s="177"/>
      <c r="P106" s="177"/>
      <c r="Q106" s="177"/>
      <c r="S106"/>
      <c r="T106"/>
      <c r="V106" s="274"/>
      <c r="W106"/>
      <c r="X106" s="274"/>
      <c r="Y106"/>
      <c r="Z106" s="274"/>
      <c r="AA106"/>
      <c r="AB106" s="274"/>
      <c r="AC106"/>
      <c r="AD106"/>
      <c r="AE106"/>
      <c r="AF106"/>
    </row>
    <row r="107" spans="10:32" x14ac:dyDescent="0.2">
      <c r="J107"/>
      <c r="K107"/>
      <c r="L107"/>
      <c r="M107" s="73"/>
      <c r="N107" s="73"/>
      <c r="O107" s="177"/>
      <c r="P107" s="177"/>
      <c r="Q107" s="177"/>
      <c r="S107"/>
      <c r="T107"/>
      <c r="V107" s="274"/>
      <c r="W107"/>
      <c r="X107" s="274"/>
      <c r="Y107"/>
      <c r="Z107" s="274"/>
      <c r="AA107"/>
      <c r="AB107" s="274"/>
      <c r="AC107"/>
      <c r="AD107"/>
      <c r="AE107"/>
      <c r="AF107"/>
    </row>
    <row r="108" spans="10:32" x14ac:dyDescent="0.2">
      <c r="J108"/>
      <c r="K108"/>
      <c r="L108"/>
      <c r="M108" s="73"/>
      <c r="N108" s="73"/>
      <c r="O108" s="177"/>
      <c r="P108" s="177"/>
      <c r="Q108" s="177"/>
      <c r="S108"/>
      <c r="T108"/>
      <c r="V108" s="274"/>
      <c r="W108"/>
      <c r="X108" s="274"/>
      <c r="Y108"/>
      <c r="Z108" s="274"/>
      <c r="AA108"/>
      <c r="AB108" s="274"/>
      <c r="AC108"/>
      <c r="AD108"/>
      <c r="AE108"/>
      <c r="AF108"/>
    </row>
    <row r="109" spans="10:32" x14ac:dyDescent="0.2">
      <c r="J109"/>
      <c r="K109"/>
      <c r="L109"/>
      <c r="M109" s="73"/>
      <c r="N109" s="73"/>
      <c r="O109" s="177"/>
      <c r="P109" s="177"/>
      <c r="Q109" s="177"/>
      <c r="S109"/>
      <c r="T109"/>
      <c r="V109" s="274"/>
      <c r="W109"/>
      <c r="X109" s="274"/>
      <c r="Y109"/>
      <c r="Z109" s="274"/>
      <c r="AA109"/>
      <c r="AB109" s="274"/>
      <c r="AC109"/>
      <c r="AD109"/>
      <c r="AE109"/>
      <c r="AF109"/>
    </row>
    <row r="110" spans="10:32" x14ac:dyDescent="0.2">
      <c r="J110"/>
      <c r="K110"/>
      <c r="L110"/>
      <c r="M110" s="73"/>
      <c r="N110" s="73"/>
      <c r="O110" s="177"/>
      <c r="P110" s="177"/>
      <c r="Q110" s="177"/>
      <c r="S110"/>
      <c r="T110"/>
      <c r="V110" s="274"/>
      <c r="W110"/>
      <c r="X110" s="274"/>
      <c r="Y110"/>
      <c r="Z110" s="274"/>
      <c r="AA110"/>
      <c r="AB110" s="274"/>
      <c r="AC110"/>
      <c r="AD110"/>
      <c r="AE110"/>
      <c r="AF110"/>
    </row>
    <row r="111" spans="10:32" x14ac:dyDescent="0.2">
      <c r="J111"/>
      <c r="K111"/>
      <c r="L111"/>
      <c r="M111" s="73"/>
      <c r="N111" s="73"/>
      <c r="O111" s="177"/>
      <c r="P111" s="177"/>
      <c r="Q111" s="177"/>
      <c r="S111"/>
      <c r="T111"/>
      <c r="V111" s="274"/>
      <c r="W111"/>
      <c r="X111" s="274"/>
      <c r="Y111"/>
      <c r="Z111" s="274"/>
      <c r="AA111"/>
      <c r="AB111" s="274"/>
      <c r="AC111"/>
      <c r="AD111"/>
      <c r="AE111"/>
      <c r="AF111"/>
    </row>
    <row r="112" spans="10:32" x14ac:dyDescent="0.2">
      <c r="J112"/>
      <c r="K112"/>
      <c r="L112"/>
      <c r="M112" s="73"/>
      <c r="N112" s="73"/>
      <c r="O112" s="177"/>
      <c r="P112" s="177"/>
      <c r="Q112" s="177"/>
      <c r="S112"/>
      <c r="T112"/>
      <c r="V112" s="274"/>
      <c r="W112"/>
      <c r="X112" s="274"/>
      <c r="Y112"/>
      <c r="Z112" s="274"/>
      <c r="AA112"/>
      <c r="AB112" s="274"/>
      <c r="AC112"/>
      <c r="AD112"/>
      <c r="AE112"/>
      <c r="AF112"/>
    </row>
    <row r="113" spans="10:32" x14ac:dyDescent="0.2">
      <c r="J113"/>
      <c r="K113"/>
      <c r="L113"/>
      <c r="M113" s="73"/>
      <c r="N113" s="73"/>
      <c r="O113" s="177"/>
      <c r="P113" s="177"/>
      <c r="Q113" s="177"/>
      <c r="S113"/>
      <c r="T113"/>
      <c r="V113" s="274"/>
      <c r="W113"/>
      <c r="X113" s="274"/>
      <c r="Y113"/>
      <c r="Z113" s="274"/>
      <c r="AA113"/>
      <c r="AB113" s="274"/>
      <c r="AC113"/>
      <c r="AD113"/>
      <c r="AE113"/>
      <c r="AF113"/>
    </row>
    <row r="114" spans="10:32" x14ac:dyDescent="0.2">
      <c r="J114"/>
      <c r="K114"/>
      <c r="L114"/>
      <c r="M114" s="73"/>
      <c r="N114" s="73"/>
      <c r="O114" s="177"/>
      <c r="P114" s="177"/>
      <c r="Q114" s="177"/>
      <c r="S114"/>
      <c r="T114"/>
      <c r="V114" s="274"/>
      <c r="W114"/>
      <c r="X114" s="274"/>
      <c r="Y114"/>
      <c r="Z114" s="274"/>
      <c r="AA114"/>
      <c r="AB114" s="274"/>
      <c r="AC114"/>
      <c r="AD114"/>
      <c r="AE114"/>
      <c r="AF114"/>
    </row>
    <row r="115" spans="10:32" x14ac:dyDescent="0.2">
      <c r="J115"/>
      <c r="K115"/>
      <c r="L115"/>
      <c r="M115" s="73"/>
      <c r="N115" s="73"/>
      <c r="O115" s="177"/>
      <c r="P115" s="177"/>
      <c r="Q115" s="177"/>
      <c r="S115"/>
      <c r="T115"/>
      <c r="V115" s="274"/>
      <c r="W115"/>
      <c r="X115" s="274"/>
      <c r="Y115"/>
      <c r="Z115" s="274"/>
      <c r="AA115"/>
      <c r="AB115" s="274"/>
      <c r="AC115"/>
      <c r="AD115"/>
      <c r="AE115"/>
      <c r="AF115"/>
    </row>
    <row r="116" spans="10:32" x14ac:dyDescent="0.2">
      <c r="J116"/>
      <c r="K116"/>
      <c r="L116"/>
      <c r="M116" s="73"/>
      <c r="N116" s="73"/>
      <c r="O116" s="177"/>
      <c r="P116" s="177"/>
      <c r="Q116" s="177"/>
      <c r="S116"/>
      <c r="T116"/>
      <c r="V116" s="274"/>
      <c r="W116"/>
      <c r="X116" s="274"/>
      <c r="Y116"/>
      <c r="Z116" s="274"/>
      <c r="AA116"/>
      <c r="AB116" s="274"/>
      <c r="AC116"/>
      <c r="AD116"/>
      <c r="AE116"/>
      <c r="AF116"/>
    </row>
    <row r="117" spans="10:32" x14ac:dyDescent="0.2">
      <c r="J117"/>
      <c r="K117"/>
      <c r="L117"/>
      <c r="M117" s="73"/>
      <c r="N117" s="73"/>
      <c r="O117" s="177"/>
      <c r="P117" s="177"/>
      <c r="Q117" s="177"/>
      <c r="S117"/>
      <c r="T117"/>
      <c r="V117" s="274"/>
      <c r="W117"/>
      <c r="X117" s="274"/>
      <c r="Y117"/>
      <c r="Z117" s="274"/>
      <c r="AA117"/>
      <c r="AB117" s="274"/>
      <c r="AC117"/>
      <c r="AD117"/>
      <c r="AE117"/>
      <c r="AF117"/>
    </row>
    <row r="118" spans="10:32" x14ac:dyDescent="0.2">
      <c r="J118"/>
      <c r="K118"/>
      <c r="L118"/>
      <c r="M118" s="73"/>
      <c r="N118" s="73"/>
      <c r="O118" s="177"/>
      <c r="P118" s="177"/>
      <c r="Q118" s="177"/>
      <c r="S118"/>
      <c r="T118"/>
      <c r="V118" s="274"/>
      <c r="W118"/>
      <c r="X118" s="274"/>
      <c r="Y118"/>
      <c r="Z118" s="274"/>
      <c r="AA118"/>
      <c r="AB118" s="274"/>
      <c r="AC118"/>
      <c r="AD118"/>
      <c r="AE118"/>
      <c r="AF118"/>
    </row>
    <row r="119" spans="10:32" x14ac:dyDescent="0.2">
      <c r="J119"/>
      <c r="K119"/>
      <c r="L119"/>
      <c r="M119" s="73"/>
      <c r="N119" s="73"/>
      <c r="O119" s="177"/>
      <c r="P119" s="177"/>
      <c r="Q119" s="177"/>
      <c r="S119"/>
      <c r="T119"/>
      <c r="V119" s="274"/>
      <c r="W119"/>
      <c r="X119" s="274"/>
      <c r="Y119"/>
      <c r="Z119" s="274"/>
      <c r="AA119"/>
      <c r="AB119" s="274"/>
      <c r="AC119"/>
      <c r="AD119"/>
      <c r="AE119"/>
      <c r="AF119"/>
    </row>
    <row r="120" spans="10:32" x14ac:dyDescent="0.2">
      <c r="J120"/>
      <c r="K120"/>
      <c r="L120"/>
      <c r="M120" s="73"/>
      <c r="N120" s="73"/>
      <c r="O120" s="177"/>
      <c r="P120" s="177"/>
      <c r="Q120" s="177"/>
      <c r="S120"/>
      <c r="T120"/>
      <c r="V120" s="274"/>
      <c r="W120"/>
      <c r="X120" s="274"/>
      <c r="Y120"/>
      <c r="Z120" s="274"/>
      <c r="AA120"/>
      <c r="AB120" s="274"/>
      <c r="AC120"/>
      <c r="AD120"/>
      <c r="AE120"/>
      <c r="AF120"/>
    </row>
    <row r="121" spans="10:32" x14ac:dyDescent="0.2">
      <c r="J121"/>
      <c r="K121"/>
      <c r="L121"/>
      <c r="M121" s="73"/>
      <c r="N121" s="73"/>
      <c r="O121" s="177"/>
      <c r="P121" s="177"/>
      <c r="Q121" s="177"/>
      <c r="S121"/>
      <c r="T121"/>
      <c r="V121" s="274"/>
      <c r="W121"/>
      <c r="X121" s="274"/>
      <c r="Y121"/>
      <c r="Z121" s="274"/>
      <c r="AA121"/>
      <c r="AB121" s="274"/>
      <c r="AC121"/>
      <c r="AD121"/>
      <c r="AE121"/>
      <c r="AF121"/>
    </row>
    <row r="122" spans="10:32" x14ac:dyDescent="0.2">
      <c r="J122"/>
      <c r="K122"/>
      <c r="L122"/>
      <c r="M122" s="73"/>
      <c r="N122" s="73"/>
      <c r="O122" s="177"/>
      <c r="P122" s="177"/>
      <c r="Q122" s="177"/>
      <c r="S122"/>
      <c r="T122"/>
      <c r="V122" s="274"/>
      <c r="W122"/>
      <c r="X122" s="274"/>
      <c r="Y122"/>
      <c r="Z122" s="274"/>
      <c r="AA122"/>
      <c r="AB122" s="274"/>
      <c r="AC122"/>
      <c r="AD122"/>
      <c r="AE122"/>
      <c r="AF122"/>
    </row>
    <row r="123" spans="10:32" x14ac:dyDescent="0.2">
      <c r="J123"/>
      <c r="K123"/>
      <c r="L123"/>
      <c r="M123" s="73"/>
      <c r="N123" s="73"/>
      <c r="O123" s="177"/>
      <c r="P123" s="177"/>
      <c r="Q123" s="177"/>
      <c r="S123"/>
      <c r="T123"/>
      <c r="V123" s="274"/>
      <c r="W123"/>
      <c r="X123" s="274"/>
      <c r="Y123"/>
      <c r="Z123" s="274"/>
      <c r="AA123"/>
      <c r="AB123" s="274"/>
      <c r="AC123"/>
      <c r="AD123"/>
      <c r="AE123"/>
      <c r="AF123"/>
    </row>
    <row r="124" spans="10:32" x14ac:dyDescent="0.2">
      <c r="J124"/>
      <c r="K124"/>
      <c r="L124"/>
      <c r="M124" s="73"/>
      <c r="N124" s="73"/>
      <c r="O124" s="177"/>
      <c r="P124" s="177"/>
      <c r="Q124" s="177"/>
      <c r="S124"/>
      <c r="T124"/>
      <c r="V124" s="274"/>
      <c r="W124"/>
      <c r="X124" s="274"/>
      <c r="Y124"/>
      <c r="Z124" s="274"/>
      <c r="AA124"/>
      <c r="AB124" s="274"/>
      <c r="AC124"/>
      <c r="AD124"/>
      <c r="AE124"/>
      <c r="AF124"/>
    </row>
    <row r="125" spans="10:32" x14ac:dyDescent="0.2">
      <c r="J125"/>
      <c r="K125"/>
      <c r="L125"/>
      <c r="M125" s="73"/>
      <c r="N125" s="73"/>
      <c r="O125" s="177"/>
      <c r="P125" s="177"/>
      <c r="Q125" s="177"/>
      <c r="S125"/>
      <c r="T125"/>
      <c r="V125" s="274"/>
      <c r="W125"/>
      <c r="X125" s="274"/>
      <c r="Y125"/>
      <c r="Z125" s="274"/>
      <c r="AA125"/>
      <c r="AB125" s="274"/>
      <c r="AC125"/>
      <c r="AD125"/>
      <c r="AE125"/>
      <c r="AF125"/>
    </row>
    <row r="126" spans="10:32" x14ac:dyDescent="0.2">
      <c r="J126"/>
      <c r="K126"/>
      <c r="L126"/>
      <c r="M126" s="73"/>
      <c r="N126" s="73"/>
      <c r="O126" s="177"/>
      <c r="P126" s="177"/>
      <c r="Q126" s="177"/>
      <c r="S126"/>
      <c r="T126"/>
      <c r="V126" s="274"/>
      <c r="W126"/>
      <c r="X126" s="274"/>
      <c r="Y126"/>
      <c r="Z126" s="274"/>
      <c r="AA126"/>
      <c r="AB126" s="274"/>
      <c r="AC126"/>
      <c r="AD126"/>
      <c r="AE126"/>
      <c r="AF126"/>
    </row>
    <row r="127" spans="10:32" x14ac:dyDescent="0.2">
      <c r="J127"/>
      <c r="K127"/>
      <c r="L127"/>
      <c r="M127" s="73"/>
      <c r="N127" s="73"/>
      <c r="O127" s="177"/>
      <c r="P127" s="177"/>
      <c r="Q127" s="177"/>
      <c r="S127"/>
      <c r="T127"/>
      <c r="V127" s="274"/>
      <c r="W127"/>
      <c r="X127" s="274"/>
      <c r="Y127"/>
      <c r="Z127" s="274"/>
      <c r="AA127"/>
      <c r="AB127" s="274"/>
      <c r="AC127"/>
      <c r="AD127"/>
      <c r="AE127"/>
      <c r="AF127"/>
    </row>
    <row r="128" spans="10:32" x14ac:dyDescent="0.2">
      <c r="J128"/>
      <c r="K128"/>
      <c r="L128"/>
      <c r="M128" s="73"/>
      <c r="N128" s="73"/>
      <c r="O128" s="177"/>
      <c r="P128" s="177"/>
      <c r="Q128" s="177"/>
      <c r="S128"/>
      <c r="T128"/>
      <c r="V128" s="274"/>
      <c r="W128"/>
      <c r="X128" s="274"/>
      <c r="Y128"/>
      <c r="Z128" s="274"/>
      <c r="AA128"/>
      <c r="AB128" s="274"/>
      <c r="AC128"/>
      <c r="AD128"/>
      <c r="AE128"/>
      <c r="AF128"/>
    </row>
    <row r="129" spans="10:32" x14ac:dyDescent="0.2">
      <c r="J129"/>
      <c r="K129"/>
      <c r="L129"/>
      <c r="M129" s="73"/>
      <c r="N129" s="73"/>
      <c r="O129" s="177"/>
      <c r="P129" s="177"/>
      <c r="Q129" s="177"/>
      <c r="S129"/>
      <c r="T129"/>
      <c r="V129" s="274"/>
      <c r="W129"/>
      <c r="X129" s="274"/>
      <c r="Y129"/>
      <c r="Z129" s="274"/>
      <c r="AA129"/>
      <c r="AB129" s="274"/>
      <c r="AC129"/>
      <c r="AD129"/>
      <c r="AE129"/>
      <c r="AF129"/>
    </row>
    <row r="130" spans="10:32" x14ac:dyDescent="0.2">
      <c r="J130"/>
      <c r="K130"/>
      <c r="L130"/>
      <c r="M130" s="73"/>
      <c r="N130" s="73"/>
      <c r="O130" s="177"/>
      <c r="P130" s="177"/>
      <c r="Q130" s="177"/>
      <c r="S130"/>
      <c r="T130"/>
      <c r="V130" s="274"/>
      <c r="W130"/>
      <c r="X130" s="274"/>
      <c r="Y130"/>
      <c r="Z130" s="274"/>
      <c r="AA130"/>
      <c r="AB130" s="274"/>
      <c r="AC130"/>
      <c r="AD130"/>
      <c r="AE130"/>
      <c r="AF130"/>
    </row>
    <row r="131" spans="10:32" x14ac:dyDescent="0.2">
      <c r="J131"/>
      <c r="K131"/>
      <c r="L131"/>
      <c r="M131" s="73"/>
      <c r="N131" s="73"/>
      <c r="O131" s="177"/>
      <c r="P131" s="177"/>
      <c r="Q131" s="177"/>
      <c r="S131"/>
      <c r="T131"/>
      <c r="V131" s="274"/>
      <c r="W131"/>
      <c r="X131" s="274"/>
      <c r="Y131"/>
      <c r="Z131" s="274"/>
      <c r="AA131"/>
      <c r="AB131" s="274"/>
      <c r="AC131"/>
      <c r="AD131"/>
      <c r="AE131"/>
      <c r="AF131"/>
    </row>
    <row r="132" spans="10:32" x14ac:dyDescent="0.2">
      <c r="J132"/>
      <c r="K132"/>
      <c r="L132"/>
      <c r="M132" s="73"/>
      <c r="N132" s="73"/>
      <c r="O132" s="177"/>
      <c r="P132" s="177"/>
      <c r="Q132" s="177"/>
      <c r="S132"/>
      <c r="T132"/>
      <c r="V132" s="274"/>
      <c r="W132"/>
      <c r="X132" s="274"/>
      <c r="Y132"/>
      <c r="Z132" s="274"/>
      <c r="AA132"/>
      <c r="AB132" s="274"/>
      <c r="AC132"/>
      <c r="AD132"/>
      <c r="AE132"/>
      <c r="AF132"/>
    </row>
    <row r="133" spans="10:32" x14ac:dyDescent="0.2">
      <c r="J133"/>
      <c r="K133"/>
      <c r="L133"/>
      <c r="M133" s="73"/>
      <c r="N133" s="73"/>
      <c r="O133" s="177"/>
      <c r="P133" s="177"/>
      <c r="Q133" s="177"/>
      <c r="S133"/>
      <c r="T133"/>
      <c r="V133" s="274"/>
      <c r="W133"/>
      <c r="X133" s="274"/>
      <c r="Y133"/>
      <c r="Z133" s="274"/>
      <c r="AA133"/>
      <c r="AB133" s="274"/>
      <c r="AC133"/>
      <c r="AD133"/>
      <c r="AE133"/>
      <c r="AF133"/>
    </row>
    <row r="134" spans="10:32" x14ac:dyDescent="0.2">
      <c r="J134"/>
      <c r="K134"/>
      <c r="L134"/>
      <c r="M134" s="73"/>
      <c r="N134" s="73"/>
      <c r="O134" s="177"/>
      <c r="P134" s="177"/>
      <c r="Q134" s="177"/>
      <c r="S134"/>
      <c r="T134"/>
      <c r="V134" s="274"/>
      <c r="W134"/>
      <c r="X134" s="274"/>
      <c r="Y134"/>
      <c r="Z134" s="274"/>
      <c r="AA134"/>
      <c r="AB134" s="274"/>
      <c r="AC134"/>
      <c r="AD134"/>
      <c r="AE134"/>
      <c r="AF134"/>
    </row>
    <row r="135" spans="10:32" x14ac:dyDescent="0.2">
      <c r="J135"/>
      <c r="K135"/>
      <c r="L135"/>
      <c r="M135" s="73"/>
      <c r="N135" s="73"/>
      <c r="O135" s="177"/>
      <c r="P135" s="177"/>
      <c r="Q135" s="177"/>
      <c r="S135"/>
      <c r="T135"/>
      <c r="V135" s="274"/>
      <c r="W135"/>
      <c r="X135" s="274"/>
      <c r="Y135"/>
      <c r="Z135" s="274"/>
      <c r="AA135"/>
      <c r="AB135" s="274"/>
      <c r="AC135"/>
      <c r="AD135"/>
      <c r="AE135"/>
      <c r="AF135"/>
    </row>
    <row r="136" spans="10:32" x14ac:dyDescent="0.2">
      <c r="J136"/>
      <c r="K136"/>
      <c r="L136"/>
      <c r="M136" s="73"/>
      <c r="N136" s="73"/>
      <c r="O136" s="177"/>
      <c r="P136" s="177"/>
      <c r="Q136" s="177"/>
      <c r="S136"/>
      <c r="T136"/>
      <c r="V136" s="274"/>
      <c r="W136"/>
      <c r="X136" s="274"/>
      <c r="Y136"/>
      <c r="Z136" s="274"/>
      <c r="AA136"/>
      <c r="AB136" s="274"/>
      <c r="AC136"/>
      <c r="AD136"/>
      <c r="AE136"/>
      <c r="AF136"/>
    </row>
    <row r="137" spans="10:32" x14ac:dyDescent="0.2">
      <c r="J137"/>
      <c r="K137"/>
      <c r="L137"/>
      <c r="M137" s="73"/>
      <c r="N137" s="73"/>
      <c r="O137" s="177"/>
      <c r="P137" s="177"/>
      <c r="Q137" s="177"/>
      <c r="S137"/>
      <c r="T137"/>
      <c r="V137" s="274"/>
      <c r="W137"/>
      <c r="X137" s="274"/>
      <c r="Y137"/>
      <c r="Z137" s="274"/>
      <c r="AA137"/>
      <c r="AB137" s="274"/>
      <c r="AC137"/>
      <c r="AD137"/>
      <c r="AE137"/>
      <c r="AF137"/>
    </row>
    <row r="138" spans="10:32" x14ac:dyDescent="0.2">
      <c r="J138"/>
      <c r="K138"/>
      <c r="L138"/>
      <c r="M138" s="73"/>
      <c r="N138" s="73"/>
      <c r="O138" s="177"/>
      <c r="P138" s="177"/>
      <c r="Q138" s="177"/>
      <c r="S138"/>
      <c r="T138"/>
      <c r="V138" s="274"/>
      <c r="W138"/>
      <c r="X138" s="274"/>
      <c r="Y138"/>
      <c r="Z138" s="274"/>
      <c r="AA138"/>
      <c r="AB138" s="274"/>
      <c r="AC138"/>
      <c r="AD138"/>
      <c r="AE138"/>
      <c r="AF138"/>
    </row>
    <row r="139" spans="10:32" x14ac:dyDescent="0.2">
      <c r="J139"/>
      <c r="K139"/>
      <c r="L139"/>
      <c r="M139" s="73"/>
      <c r="N139" s="73"/>
      <c r="O139" s="177"/>
      <c r="P139" s="177"/>
      <c r="Q139" s="177"/>
      <c r="S139"/>
      <c r="T139"/>
      <c r="V139" s="274"/>
      <c r="W139"/>
      <c r="X139" s="274"/>
      <c r="Y139"/>
      <c r="Z139" s="274"/>
      <c r="AA139"/>
      <c r="AB139" s="274"/>
      <c r="AC139"/>
      <c r="AD139"/>
      <c r="AE139"/>
      <c r="AF139"/>
    </row>
    <row r="140" spans="10:32" x14ac:dyDescent="0.2">
      <c r="J140"/>
      <c r="K140"/>
      <c r="L140"/>
      <c r="M140" s="73"/>
      <c r="N140" s="73"/>
      <c r="O140" s="177"/>
      <c r="P140" s="177"/>
      <c r="Q140" s="177"/>
      <c r="S140"/>
      <c r="T140"/>
      <c r="V140" s="274"/>
      <c r="W140"/>
      <c r="X140" s="274"/>
      <c r="Y140"/>
      <c r="Z140" s="274"/>
      <c r="AA140"/>
      <c r="AB140" s="274"/>
      <c r="AC140"/>
      <c r="AD140"/>
      <c r="AE140"/>
      <c r="AF140"/>
    </row>
    <row r="141" spans="10:32" x14ac:dyDescent="0.2">
      <c r="J141"/>
      <c r="K141"/>
      <c r="L141"/>
      <c r="M141" s="73"/>
      <c r="N141" s="73"/>
      <c r="O141" s="177"/>
      <c r="P141" s="177"/>
      <c r="Q141" s="177"/>
      <c r="S141"/>
      <c r="T141"/>
      <c r="V141" s="274"/>
      <c r="W141"/>
      <c r="X141" s="274"/>
      <c r="Y141"/>
      <c r="Z141" s="274"/>
      <c r="AA141"/>
      <c r="AB141" s="274"/>
      <c r="AC141"/>
      <c r="AD141"/>
      <c r="AE141"/>
      <c r="AF141"/>
    </row>
    <row r="142" spans="10:32" x14ac:dyDescent="0.2">
      <c r="J142"/>
      <c r="K142"/>
      <c r="L142"/>
      <c r="M142" s="73"/>
      <c r="N142" s="73"/>
      <c r="O142" s="177"/>
      <c r="P142" s="177"/>
      <c r="Q142" s="177"/>
      <c r="S142"/>
      <c r="T142"/>
      <c r="V142" s="274"/>
      <c r="W142"/>
      <c r="X142" s="274"/>
      <c r="Y142"/>
      <c r="Z142" s="274"/>
      <c r="AA142"/>
      <c r="AB142" s="274"/>
      <c r="AC142"/>
      <c r="AD142"/>
      <c r="AE142"/>
      <c r="AF142"/>
    </row>
    <row r="143" spans="10:32" x14ac:dyDescent="0.2">
      <c r="J143"/>
      <c r="K143"/>
      <c r="L143"/>
      <c r="M143" s="73"/>
      <c r="N143" s="73"/>
      <c r="O143" s="177"/>
      <c r="P143" s="177"/>
      <c r="Q143" s="177"/>
      <c r="S143"/>
      <c r="T143"/>
      <c r="V143" s="274"/>
      <c r="W143"/>
      <c r="X143" s="274"/>
      <c r="Y143"/>
      <c r="Z143" s="274"/>
      <c r="AA143"/>
      <c r="AB143" s="274"/>
      <c r="AC143"/>
      <c r="AD143"/>
      <c r="AE143"/>
      <c r="AF143"/>
    </row>
    <row r="144" spans="10:32" x14ac:dyDescent="0.2">
      <c r="J144"/>
      <c r="K144"/>
      <c r="L144"/>
      <c r="M144" s="73"/>
      <c r="N144" s="73"/>
      <c r="O144" s="177"/>
      <c r="P144" s="177"/>
      <c r="Q144" s="177"/>
      <c r="S144"/>
      <c r="T144"/>
      <c r="V144" s="274"/>
      <c r="W144"/>
      <c r="X144" s="274"/>
      <c r="Y144"/>
      <c r="Z144" s="274"/>
      <c r="AA144"/>
      <c r="AB144" s="274"/>
      <c r="AC144"/>
      <c r="AD144"/>
      <c r="AE144"/>
      <c r="AF144"/>
    </row>
    <row r="145" spans="10:32" x14ac:dyDescent="0.2">
      <c r="J145"/>
      <c r="K145"/>
      <c r="L145"/>
      <c r="M145" s="73"/>
      <c r="N145" s="73"/>
      <c r="O145" s="177"/>
      <c r="P145" s="177"/>
      <c r="Q145" s="177"/>
      <c r="S145"/>
      <c r="T145"/>
      <c r="V145" s="274"/>
      <c r="W145"/>
      <c r="X145" s="274"/>
      <c r="Y145"/>
      <c r="Z145" s="274"/>
      <c r="AA145"/>
      <c r="AB145" s="274"/>
      <c r="AC145"/>
      <c r="AD145"/>
      <c r="AE145"/>
      <c r="AF145"/>
    </row>
    <row r="146" spans="10:32" x14ac:dyDescent="0.2">
      <c r="J146"/>
      <c r="K146"/>
      <c r="L146"/>
      <c r="M146" s="73"/>
      <c r="N146" s="73"/>
      <c r="O146" s="177"/>
      <c r="P146" s="177"/>
      <c r="Q146" s="177"/>
      <c r="S146"/>
      <c r="T146"/>
      <c r="V146" s="274"/>
      <c r="W146"/>
      <c r="X146" s="274"/>
      <c r="Y146"/>
      <c r="Z146" s="274"/>
      <c r="AA146"/>
      <c r="AB146" s="274"/>
      <c r="AC146"/>
      <c r="AD146"/>
      <c r="AE146"/>
      <c r="AF146"/>
    </row>
    <row r="147" spans="10:32" x14ac:dyDescent="0.2">
      <c r="J147"/>
      <c r="K147"/>
      <c r="L147"/>
      <c r="M147" s="73"/>
      <c r="N147" s="73"/>
      <c r="O147" s="177"/>
      <c r="P147" s="177"/>
      <c r="Q147" s="177"/>
      <c r="S147"/>
      <c r="T147"/>
      <c r="V147" s="274"/>
      <c r="W147"/>
      <c r="X147" s="274"/>
      <c r="Y147"/>
      <c r="Z147" s="274"/>
      <c r="AA147"/>
      <c r="AB147" s="274"/>
      <c r="AC147"/>
      <c r="AD147"/>
      <c r="AE147"/>
      <c r="AF147"/>
    </row>
    <row r="148" spans="10:32" x14ac:dyDescent="0.2">
      <c r="J148"/>
      <c r="K148"/>
      <c r="L148"/>
      <c r="M148" s="73"/>
      <c r="N148" s="73"/>
      <c r="O148" s="177"/>
      <c r="P148" s="177"/>
      <c r="Q148" s="177"/>
      <c r="S148"/>
      <c r="T148"/>
      <c r="V148" s="274"/>
      <c r="W148"/>
      <c r="X148" s="274"/>
      <c r="Y148"/>
      <c r="Z148" s="274"/>
      <c r="AA148"/>
      <c r="AB148" s="274"/>
      <c r="AC148"/>
      <c r="AD148"/>
      <c r="AE148"/>
      <c r="AF148"/>
    </row>
    <row r="149" spans="10:32" x14ac:dyDescent="0.2">
      <c r="J149"/>
      <c r="K149"/>
      <c r="L149"/>
      <c r="M149" s="73"/>
      <c r="N149" s="73"/>
      <c r="O149" s="177"/>
      <c r="P149" s="177"/>
      <c r="Q149" s="177"/>
      <c r="S149"/>
      <c r="T149"/>
      <c r="V149" s="274"/>
      <c r="W149"/>
      <c r="X149" s="274"/>
      <c r="Y149"/>
      <c r="Z149" s="274"/>
      <c r="AA149"/>
      <c r="AB149" s="274"/>
      <c r="AC149"/>
      <c r="AD149"/>
      <c r="AE149"/>
      <c r="AF149"/>
    </row>
    <row r="150" spans="10:32" x14ac:dyDescent="0.2">
      <c r="J150"/>
      <c r="K150"/>
      <c r="L150"/>
      <c r="M150" s="73"/>
      <c r="N150" s="73"/>
      <c r="O150" s="177"/>
      <c r="P150" s="177"/>
      <c r="Q150" s="177"/>
      <c r="S150"/>
      <c r="T150"/>
      <c r="V150" s="274"/>
      <c r="W150"/>
      <c r="X150" s="274"/>
      <c r="Y150"/>
      <c r="Z150" s="274"/>
      <c r="AA150"/>
      <c r="AB150" s="274"/>
      <c r="AC150"/>
      <c r="AD150"/>
      <c r="AE150"/>
      <c r="AF150"/>
    </row>
    <row r="151" spans="10:32" x14ac:dyDescent="0.2">
      <c r="J151"/>
      <c r="K151"/>
      <c r="L151"/>
      <c r="M151" s="73"/>
      <c r="N151" s="73"/>
      <c r="O151" s="177"/>
      <c r="P151" s="177"/>
      <c r="Q151" s="177"/>
      <c r="S151"/>
      <c r="T151"/>
      <c r="V151" s="274"/>
      <c r="W151"/>
      <c r="X151" s="274"/>
      <c r="Y151"/>
      <c r="Z151" s="274"/>
      <c r="AA151"/>
      <c r="AB151" s="274"/>
      <c r="AC151"/>
      <c r="AD151"/>
      <c r="AE151"/>
      <c r="AF151"/>
    </row>
    <row r="152" spans="10:32" x14ac:dyDescent="0.2">
      <c r="J152"/>
      <c r="K152"/>
      <c r="L152"/>
      <c r="M152" s="73"/>
      <c r="N152" s="73"/>
      <c r="O152" s="177"/>
      <c r="P152" s="177"/>
      <c r="Q152" s="177"/>
      <c r="S152"/>
      <c r="T152"/>
      <c r="V152" s="274"/>
      <c r="W152"/>
      <c r="X152" s="274"/>
      <c r="Y152"/>
      <c r="Z152" s="274"/>
      <c r="AA152"/>
      <c r="AB152" s="274"/>
      <c r="AC152"/>
      <c r="AD152"/>
      <c r="AE152"/>
      <c r="AF152"/>
    </row>
    <row r="153" spans="10:32" x14ac:dyDescent="0.2">
      <c r="J153"/>
      <c r="K153"/>
      <c r="L153"/>
      <c r="M153" s="73"/>
      <c r="N153" s="73"/>
      <c r="O153" s="177"/>
      <c r="P153" s="177"/>
      <c r="Q153" s="177"/>
      <c r="S153"/>
      <c r="T153"/>
      <c r="V153" s="274"/>
      <c r="W153"/>
      <c r="X153" s="274"/>
      <c r="Y153"/>
      <c r="Z153" s="274"/>
      <c r="AA153"/>
      <c r="AB153" s="274"/>
      <c r="AC153"/>
      <c r="AD153"/>
      <c r="AE153"/>
      <c r="AF153"/>
    </row>
    <row r="154" spans="10:32" x14ac:dyDescent="0.2">
      <c r="J154"/>
      <c r="K154"/>
      <c r="L154"/>
      <c r="M154" s="73"/>
      <c r="N154" s="73"/>
      <c r="O154" s="177"/>
      <c r="P154" s="177"/>
      <c r="Q154" s="177"/>
      <c r="S154"/>
      <c r="T154"/>
      <c r="V154" s="274"/>
      <c r="W154"/>
      <c r="X154" s="274"/>
      <c r="Y154"/>
      <c r="Z154" s="274"/>
      <c r="AA154"/>
      <c r="AB154" s="274"/>
      <c r="AC154"/>
      <c r="AD154"/>
      <c r="AE154"/>
      <c r="AF154"/>
    </row>
    <row r="155" spans="10:32" x14ac:dyDescent="0.2">
      <c r="J155"/>
      <c r="K155"/>
      <c r="L155"/>
      <c r="M155" s="73"/>
      <c r="N155" s="73"/>
      <c r="O155" s="177"/>
      <c r="P155" s="177"/>
      <c r="Q155" s="177"/>
      <c r="S155"/>
      <c r="T155"/>
      <c r="V155" s="274"/>
      <c r="W155"/>
      <c r="X155" s="274"/>
      <c r="Y155"/>
      <c r="Z155" s="274"/>
      <c r="AA155"/>
      <c r="AB155" s="274"/>
      <c r="AC155"/>
      <c r="AD155"/>
      <c r="AE155"/>
      <c r="AF155"/>
    </row>
    <row r="156" spans="10:32" x14ac:dyDescent="0.2">
      <c r="J156"/>
      <c r="K156"/>
      <c r="L156"/>
      <c r="M156" s="73"/>
      <c r="N156" s="73"/>
      <c r="O156" s="177"/>
      <c r="P156" s="177"/>
      <c r="Q156" s="177"/>
      <c r="S156"/>
      <c r="T156"/>
      <c r="V156" s="274"/>
      <c r="W156"/>
      <c r="X156" s="274"/>
      <c r="Y156"/>
      <c r="Z156" s="274"/>
      <c r="AA156"/>
      <c r="AB156" s="274"/>
      <c r="AC156"/>
      <c r="AD156"/>
      <c r="AE156"/>
      <c r="AF156"/>
    </row>
    <row r="157" spans="10:32" x14ac:dyDescent="0.2">
      <c r="J157"/>
      <c r="K157"/>
      <c r="L157"/>
      <c r="M157" s="73"/>
      <c r="N157" s="73"/>
      <c r="O157" s="177"/>
      <c r="P157" s="177"/>
      <c r="Q157" s="177"/>
      <c r="S157"/>
      <c r="T157"/>
      <c r="V157" s="274"/>
      <c r="W157"/>
      <c r="X157" s="274"/>
      <c r="Y157"/>
      <c r="Z157" s="274"/>
      <c r="AA157"/>
      <c r="AB157" s="274"/>
      <c r="AC157"/>
      <c r="AD157"/>
      <c r="AE157"/>
      <c r="AF157"/>
    </row>
    <row r="158" spans="10:32" x14ac:dyDescent="0.2">
      <c r="J158"/>
      <c r="K158"/>
      <c r="L158"/>
      <c r="M158" s="73"/>
      <c r="N158" s="73"/>
      <c r="O158" s="177"/>
      <c r="P158" s="177"/>
      <c r="Q158" s="177"/>
      <c r="S158"/>
      <c r="T158"/>
      <c r="V158" s="274"/>
      <c r="W158"/>
      <c r="X158" s="274"/>
      <c r="Y158"/>
      <c r="Z158" s="274"/>
      <c r="AA158"/>
      <c r="AB158" s="274"/>
      <c r="AC158"/>
      <c r="AD158"/>
      <c r="AE158"/>
      <c r="AF158"/>
    </row>
    <row r="159" spans="10:32" x14ac:dyDescent="0.2">
      <c r="J159"/>
      <c r="K159"/>
      <c r="L159"/>
      <c r="M159" s="73"/>
      <c r="N159" s="73"/>
      <c r="O159" s="177"/>
      <c r="P159" s="177"/>
      <c r="Q159" s="177"/>
      <c r="S159"/>
      <c r="T159"/>
      <c r="V159" s="274"/>
      <c r="W159"/>
      <c r="X159" s="274"/>
      <c r="Y159"/>
      <c r="Z159" s="274"/>
      <c r="AA159"/>
      <c r="AB159" s="274"/>
      <c r="AC159"/>
      <c r="AD159"/>
      <c r="AE159"/>
      <c r="AF159"/>
    </row>
    <row r="160" spans="10:32" x14ac:dyDescent="0.2">
      <c r="J160"/>
      <c r="K160"/>
      <c r="L160"/>
      <c r="M160" s="73"/>
      <c r="N160" s="73"/>
      <c r="O160" s="177"/>
      <c r="P160" s="177"/>
      <c r="Q160" s="177"/>
      <c r="S160"/>
      <c r="T160"/>
      <c r="V160" s="274"/>
      <c r="W160"/>
      <c r="X160" s="274"/>
      <c r="Y160"/>
      <c r="Z160" s="274"/>
      <c r="AA160"/>
      <c r="AB160" s="274"/>
      <c r="AC160"/>
      <c r="AD160"/>
      <c r="AE160"/>
      <c r="AF160"/>
    </row>
    <row r="161" spans="10:32" x14ac:dyDescent="0.2">
      <c r="J161"/>
      <c r="K161"/>
      <c r="L161"/>
      <c r="M161" s="73"/>
      <c r="N161" s="73"/>
      <c r="O161" s="177"/>
      <c r="P161" s="177"/>
      <c r="Q161" s="177"/>
      <c r="S161"/>
      <c r="T161"/>
      <c r="V161" s="274"/>
      <c r="W161"/>
      <c r="X161" s="274"/>
      <c r="Y161"/>
      <c r="Z161" s="274"/>
      <c r="AA161"/>
      <c r="AB161" s="274"/>
      <c r="AC161"/>
      <c r="AD161"/>
      <c r="AE161"/>
      <c r="AF161"/>
    </row>
    <row r="162" spans="10:32" x14ac:dyDescent="0.2">
      <c r="J162"/>
      <c r="K162"/>
      <c r="L162"/>
      <c r="M162" s="73"/>
      <c r="N162" s="73"/>
      <c r="O162" s="177"/>
      <c r="P162" s="177"/>
      <c r="Q162" s="177"/>
      <c r="S162"/>
      <c r="T162"/>
      <c r="V162" s="274"/>
      <c r="W162"/>
      <c r="X162" s="274"/>
      <c r="Y162"/>
      <c r="Z162" s="274"/>
      <c r="AA162"/>
      <c r="AB162" s="274"/>
      <c r="AC162"/>
      <c r="AD162"/>
      <c r="AE162"/>
      <c r="AF162"/>
    </row>
    <row r="163" spans="10:32" x14ac:dyDescent="0.2">
      <c r="J163"/>
      <c r="K163"/>
      <c r="L163"/>
      <c r="M163" s="73"/>
      <c r="N163" s="73"/>
      <c r="O163" s="177"/>
      <c r="P163" s="177"/>
      <c r="Q163" s="177"/>
      <c r="S163"/>
      <c r="T163"/>
      <c r="V163" s="274"/>
      <c r="W163"/>
      <c r="X163" s="274"/>
      <c r="Y163"/>
      <c r="Z163" s="274"/>
      <c r="AA163"/>
      <c r="AB163" s="274"/>
      <c r="AC163"/>
      <c r="AD163"/>
      <c r="AE163"/>
      <c r="AF163"/>
    </row>
    <row r="164" spans="10:32" x14ac:dyDescent="0.2">
      <c r="J164"/>
      <c r="K164"/>
      <c r="L164"/>
      <c r="M164" s="73"/>
      <c r="N164" s="73"/>
      <c r="O164" s="177"/>
      <c r="P164" s="177"/>
      <c r="Q164" s="177"/>
      <c r="S164"/>
      <c r="T164"/>
      <c r="V164" s="274"/>
      <c r="W164"/>
      <c r="X164" s="274"/>
      <c r="Y164"/>
      <c r="Z164" s="274"/>
      <c r="AA164"/>
      <c r="AB164" s="274"/>
      <c r="AC164"/>
      <c r="AD164"/>
      <c r="AE164"/>
      <c r="AF164"/>
    </row>
    <row r="165" spans="10:32" x14ac:dyDescent="0.2">
      <c r="J165"/>
      <c r="K165"/>
      <c r="L165"/>
      <c r="M165" s="73"/>
      <c r="N165" s="73"/>
      <c r="O165" s="177"/>
      <c r="P165" s="177"/>
      <c r="Q165" s="177"/>
      <c r="S165"/>
      <c r="T165"/>
      <c r="V165" s="274"/>
      <c r="W165"/>
      <c r="X165" s="274"/>
      <c r="Y165"/>
      <c r="Z165" s="274"/>
      <c r="AA165"/>
      <c r="AB165" s="274"/>
      <c r="AC165"/>
      <c r="AD165"/>
      <c r="AE165"/>
      <c r="AF165"/>
    </row>
    <row r="166" spans="10:32" x14ac:dyDescent="0.2">
      <c r="J166"/>
      <c r="K166"/>
      <c r="L166"/>
      <c r="M166" s="73"/>
      <c r="N166" s="73"/>
      <c r="O166" s="177"/>
      <c r="P166" s="177"/>
      <c r="Q166" s="177"/>
      <c r="S166"/>
      <c r="T166"/>
      <c r="V166" s="274"/>
      <c r="W166"/>
      <c r="X166" s="274"/>
      <c r="Y166"/>
      <c r="Z166" s="274"/>
      <c r="AA166"/>
      <c r="AB166" s="274"/>
      <c r="AC166"/>
      <c r="AD166"/>
      <c r="AE166"/>
      <c r="AF166"/>
    </row>
    <row r="167" spans="10:32" x14ac:dyDescent="0.2">
      <c r="J167"/>
      <c r="K167"/>
      <c r="L167"/>
      <c r="M167" s="73"/>
      <c r="N167" s="73"/>
      <c r="O167" s="177"/>
      <c r="P167" s="177"/>
      <c r="Q167" s="177"/>
      <c r="S167"/>
      <c r="T167"/>
      <c r="V167" s="274"/>
      <c r="W167"/>
      <c r="X167" s="274"/>
      <c r="Y167"/>
      <c r="Z167" s="274"/>
      <c r="AA167"/>
      <c r="AB167" s="274"/>
      <c r="AC167"/>
      <c r="AD167"/>
      <c r="AE167"/>
      <c r="AF167"/>
    </row>
    <row r="168" spans="10:32" x14ac:dyDescent="0.2">
      <c r="J168" s="39"/>
      <c r="K168"/>
      <c r="L168"/>
      <c r="M168"/>
      <c r="N168" s="73"/>
      <c r="O168" s="73"/>
      <c r="P168" s="73"/>
      <c r="Q168" s="177"/>
      <c r="R168" s="177"/>
      <c r="S168" s="177"/>
      <c r="T168"/>
      <c r="W168"/>
      <c r="X168" s="274"/>
      <c r="Y168"/>
      <c r="Z168" s="274"/>
      <c r="AA168"/>
      <c r="AB168" s="274"/>
      <c r="AC168"/>
      <c r="AD168" s="274"/>
      <c r="AE168"/>
      <c r="AF168"/>
    </row>
    <row r="169" spans="10:32" x14ac:dyDescent="0.2">
      <c r="J169" s="39"/>
      <c r="K169"/>
      <c r="L169" s="39"/>
      <c r="M169"/>
      <c r="N169" s="73"/>
      <c r="O169"/>
      <c r="P169" s="73"/>
      <c r="Q169" s="73"/>
      <c r="R169" s="73"/>
      <c r="S169" s="177"/>
      <c r="T169" s="177"/>
      <c r="U169" s="177"/>
      <c r="W169"/>
      <c r="X169"/>
      <c r="Y169"/>
      <c r="Z169" s="274"/>
      <c r="AA169"/>
      <c r="AB169" s="274"/>
      <c r="AC169"/>
      <c r="AD169" s="274"/>
      <c r="AE169"/>
      <c r="AF169" s="274"/>
    </row>
    <row r="170" spans="10:32" x14ac:dyDescent="0.2">
      <c r="J170" s="39"/>
      <c r="K170"/>
      <c r="L170" s="39"/>
      <c r="M170"/>
      <c r="N170" s="73"/>
      <c r="O170"/>
      <c r="P170" s="73"/>
      <c r="Q170" s="73"/>
      <c r="R170" s="73"/>
      <c r="S170" s="177"/>
      <c r="T170" s="177"/>
      <c r="U170" s="177"/>
      <c r="W170"/>
      <c r="X170"/>
      <c r="Y170"/>
      <c r="Z170" s="274"/>
      <c r="AA170"/>
      <c r="AB170" s="274"/>
      <c r="AC170"/>
      <c r="AD170" s="274"/>
      <c r="AE170"/>
      <c r="AF170" s="274"/>
    </row>
    <row r="171" spans="10:32" x14ac:dyDescent="0.2">
      <c r="J171" s="39"/>
      <c r="K171"/>
      <c r="L171" s="39"/>
      <c r="M171"/>
      <c r="N171" s="73"/>
      <c r="O171"/>
      <c r="P171" s="73"/>
      <c r="Q171" s="73"/>
      <c r="R171" s="73"/>
      <c r="S171" s="177"/>
      <c r="T171" s="177"/>
      <c r="U171" s="177"/>
      <c r="W171"/>
      <c r="X171"/>
      <c r="Y171"/>
      <c r="Z171" s="274"/>
      <c r="AA171"/>
      <c r="AB171" s="274"/>
      <c r="AC171"/>
      <c r="AD171" s="274"/>
      <c r="AE171"/>
      <c r="AF171" s="274"/>
    </row>
    <row r="172" spans="10:32" x14ac:dyDescent="0.2">
      <c r="J172" s="39"/>
      <c r="K172"/>
      <c r="L172" s="39"/>
      <c r="M172"/>
      <c r="N172" s="73"/>
      <c r="O172"/>
      <c r="P172" s="73"/>
      <c r="Q172" s="73"/>
      <c r="R172" s="73"/>
      <c r="S172" s="177"/>
      <c r="T172" s="177"/>
      <c r="U172" s="177"/>
      <c r="W172"/>
      <c r="X172"/>
      <c r="Y172"/>
      <c r="Z172" s="274"/>
      <c r="AA172"/>
      <c r="AB172" s="274"/>
      <c r="AC172"/>
      <c r="AD172" s="274"/>
      <c r="AE172"/>
      <c r="AF172" s="274"/>
    </row>
    <row r="173" spans="10:32" x14ac:dyDescent="0.2">
      <c r="J173" s="39"/>
      <c r="L173" s="39"/>
      <c r="M173"/>
      <c r="N173" s="73"/>
      <c r="O173"/>
      <c r="P173" s="73"/>
      <c r="Q173" s="73"/>
      <c r="S173"/>
      <c r="U173" s="73"/>
      <c r="V173" s="177"/>
      <c r="W173" s="177"/>
      <c r="X173" s="177"/>
      <c r="Y173"/>
      <c r="Z173" s="274"/>
      <c r="AA173"/>
      <c r="AB173" s="274"/>
      <c r="AC173"/>
      <c r="AD173" s="274"/>
      <c r="AE173"/>
      <c r="AF173" s="274"/>
    </row>
    <row r="174" spans="10:32" x14ac:dyDescent="0.2">
      <c r="J174" s="39"/>
      <c r="L174" s="39"/>
    </row>
    <row r="175" spans="10:32" x14ac:dyDescent="0.2">
      <c r="J175" s="39"/>
      <c r="L175" s="39"/>
    </row>
    <row r="176" spans="10:32" x14ac:dyDescent="0.2">
      <c r="J176" s="39"/>
      <c r="L176" s="39"/>
    </row>
    <row r="177" spans="10:12" x14ac:dyDescent="0.2">
      <c r="J177" s="39"/>
      <c r="L177" s="39"/>
    </row>
    <row r="178" spans="10:12" x14ac:dyDescent="0.2">
      <c r="J178" s="39"/>
      <c r="L178" s="39"/>
    </row>
    <row r="179" spans="10:12" x14ac:dyDescent="0.2">
      <c r="J179" s="39"/>
      <c r="L179" s="39"/>
    </row>
    <row r="180" spans="10:12" x14ac:dyDescent="0.2">
      <c r="J180" s="39"/>
      <c r="L180" s="39"/>
    </row>
    <row r="181" spans="10:12" x14ac:dyDescent="0.2">
      <c r="J181" s="39"/>
      <c r="L181" s="39"/>
    </row>
    <row r="182" spans="10:12" x14ac:dyDescent="0.2">
      <c r="J182" s="39"/>
      <c r="L182" s="39"/>
    </row>
    <row r="183" spans="10:12" x14ac:dyDescent="0.2">
      <c r="J183" s="39"/>
      <c r="L183" s="39"/>
    </row>
    <row r="184" spans="10:12" x14ac:dyDescent="0.2">
      <c r="J184" s="39"/>
      <c r="L184" s="39"/>
    </row>
    <row r="185" spans="10:12" x14ac:dyDescent="0.2">
      <c r="J185" s="39"/>
      <c r="L185" s="39"/>
    </row>
  </sheetData>
  <sortState ref="B3:M84">
    <sortCondition descending="1" ref="M3:M84"/>
  </sortState>
  <mergeCells count="4">
    <mergeCell ref="I2:J2"/>
    <mergeCell ref="K2:L2"/>
    <mergeCell ref="O2:P2"/>
    <mergeCell ref="M2:N2"/>
  </mergeCells>
  <phoneticPr fontId="5" type="noConversion"/>
  <hyperlinks>
    <hyperlink ref="C15" r:id="rId1" display="BERNOS Blaise"/>
    <hyperlink ref="C28" r:id="rId2" display="PAYEN Fabrice"/>
    <hyperlink ref="C42" r:id="rId3" display="OLIVIERI Bernard"/>
    <hyperlink ref="C58" r:id="rId4" display="HOUSEZ Patricia"/>
    <hyperlink ref="C67" r:id="rId5" display="CROYEAU Jean Marie"/>
  </hyperlinks>
  <pageMargins left="0.78740157499999996" right="0.78740157499999996" top="0.984251969" bottom="0.984251969" header="0.4921259845" footer="0.4921259845"/>
  <pageSetup paperSize="9" orientation="portrait" r:id="rId6"/>
  <headerFooter alignWithMargins="0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1"/>
  <sheetViews>
    <sheetView tabSelected="1" workbookViewId="0"/>
  </sheetViews>
  <sheetFormatPr baseColWidth="10" defaultColWidth="11.5703125" defaultRowHeight="12.75" x14ac:dyDescent="0.2"/>
  <cols>
    <col min="1" max="1" width="6.5703125" customWidth="1"/>
    <col min="2" max="2" width="2" style="48" customWidth="1"/>
    <col min="3" max="3" width="26.28515625" customWidth="1"/>
    <col min="4" max="4" width="2.42578125" customWidth="1"/>
    <col min="5" max="5" width="24" customWidth="1"/>
    <col min="6" max="6" width="2.5703125" customWidth="1"/>
    <col min="7" max="7" width="26.28515625" customWidth="1"/>
    <col min="8" max="8" width="21.28515625" customWidth="1"/>
  </cols>
  <sheetData>
    <row r="1" spans="1:7" ht="18" customHeight="1" x14ac:dyDescent="0.2">
      <c r="A1" s="53"/>
      <c r="B1" s="58"/>
      <c r="C1" s="31"/>
      <c r="E1" s="72"/>
    </row>
    <row r="2" spans="1:7" ht="29.25" customHeight="1" x14ac:dyDescent="0.2">
      <c r="A2" s="308" t="s">
        <v>347</v>
      </c>
      <c r="B2" s="309"/>
      <c r="C2" s="309"/>
      <c r="D2" s="309"/>
      <c r="E2" s="309"/>
      <c r="F2" s="309"/>
      <c r="G2" s="309"/>
    </row>
    <row r="3" spans="1:7" x14ac:dyDescent="0.2">
      <c r="A3" s="38"/>
      <c r="B3" s="59"/>
      <c r="C3" s="38"/>
    </row>
    <row r="4" spans="1:7" x14ac:dyDescent="0.2">
      <c r="A4" s="32" t="s">
        <v>44</v>
      </c>
      <c r="B4" s="60"/>
      <c r="C4" s="32" t="s">
        <v>60</v>
      </c>
      <c r="E4" s="32" t="s">
        <v>62</v>
      </c>
      <c r="G4" s="32" t="s">
        <v>61</v>
      </c>
    </row>
    <row r="5" spans="1:7" ht="23.25" customHeight="1" x14ac:dyDescent="0.2">
      <c r="A5" s="54">
        <v>1</v>
      </c>
      <c r="B5" s="61"/>
      <c r="C5" s="62" t="s">
        <v>200</v>
      </c>
      <c r="D5" s="63"/>
      <c r="E5" s="62" t="s">
        <v>189</v>
      </c>
      <c r="F5" s="63"/>
      <c r="G5" s="62" t="s">
        <v>199</v>
      </c>
    </row>
    <row r="6" spans="1:7" ht="15.75" x14ac:dyDescent="0.2">
      <c r="A6" s="32">
        <v>2</v>
      </c>
      <c r="B6" s="60"/>
      <c r="C6" s="64" t="s">
        <v>191</v>
      </c>
      <c r="D6" s="63"/>
      <c r="E6" s="64" t="s">
        <v>201</v>
      </c>
      <c r="F6" s="63"/>
      <c r="G6" s="64" t="s">
        <v>118</v>
      </c>
    </row>
    <row r="7" spans="1:7" ht="15.75" x14ac:dyDescent="0.2">
      <c r="A7" s="32">
        <v>3</v>
      </c>
      <c r="B7" s="60"/>
      <c r="C7" s="64" t="s">
        <v>216</v>
      </c>
      <c r="D7" s="63"/>
      <c r="E7" s="64" t="s">
        <v>140</v>
      </c>
      <c r="F7" s="63"/>
      <c r="G7" s="64" t="s">
        <v>117</v>
      </c>
    </row>
    <row r="8" spans="1:7" x14ac:dyDescent="0.2">
      <c r="A8" s="32">
        <v>4</v>
      </c>
      <c r="B8" s="60"/>
      <c r="C8" s="65" t="s">
        <v>195</v>
      </c>
      <c r="D8" s="66"/>
      <c r="E8" s="65" t="s">
        <v>668</v>
      </c>
      <c r="F8" s="66"/>
      <c r="G8" s="65" t="s">
        <v>105</v>
      </c>
    </row>
    <row r="9" spans="1:7" x14ac:dyDescent="0.2">
      <c r="A9" s="32">
        <v>5</v>
      </c>
      <c r="B9" s="60"/>
      <c r="C9" s="65" t="s">
        <v>228</v>
      </c>
      <c r="D9" s="66"/>
      <c r="E9" s="65" t="s">
        <v>303</v>
      </c>
      <c r="F9" s="66"/>
      <c r="G9" s="65" t="s">
        <v>194</v>
      </c>
    </row>
    <row r="10" spans="1:7" x14ac:dyDescent="0.2">
      <c r="A10" s="32">
        <v>6</v>
      </c>
      <c r="B10" s="60"/>
      <c r="C10" s="65" t="s">
        <v>359</v>
      </c>
      <c r="D10" s="66"/>
      <c r="E10" s="65" t="s">
        <v>666</v>
      </c>
      <c r="F10" s="66"/>
      <c r="G10" s="65" t="s">
        <v>163</v>
      </c>
    </row>
    <row r="11" spans="1:7" x14ac:dyDescent="0.2">
      <c r="A11" s="32">
        <v>7</v>
      </c>
      <c r="B11" s="60"/>
      <c r="C11" s="65" t="s">
        <v>685</v>
      </c>
      <c r="D11" s="66"/>
      <c r="E11" s="65" t="s">
        <v>278</v>
      </c>
      <c r="F11" s="66"/>
      <c r="G11" s="65" t="s">
        <v>231</v>
      </c>
    </row>
    <row r="12" spans="1:7" x14ac:dyDescent="0.2">
      <c r="A12" s="32">
        <v>8</v>
      </c>
      <c r="B12" s="60"/>
      <c r="C12" s="65" t="s">
        <v>285</v>
      </c>
      <c r="D12" s="66"/>
      <c r="E12" s="65" t="s">
        <v>136</v>
      </c>
      <c r="F12" s="66"/>
      <c r="G12" s="65" t="s">
        <v>673</v>
      </c>
    </row>
    <row r="13" spans="1:7" x14ac:dyDescent="0.2">
      <c r="A13" s="32">
        <v>9</v>
      </c>
      <c r="B13" s="60"/>
      <c r="C13" s="65" t="s">
        <v>120</v>
      </c>
      <c r="D13" s="66"/>
      <c r="E13" s="65" t="s">
        <v>203</v>
      </c>
      <c r="F13" s="66"/>
      <c r="G13" s="65" t="s">
        <v>564</v>
      </c>
    </row>
    <row r="14" spans="1:7" x14ac:dyDescent="0.2">
      <c r="A14" s="32">
        <v>10</v>
      </c>
      <c r="B14" s="60"/>
      <c r="C14" s="65" t="s">
        <v>235</v>
      </c>
      <c r="D14" s="66"/>
      <c r="E14" s="65" t="s">
        <v>116</v>
      </c>
      <c r="F14" s="66"/>
      <c r="G14" s="65" t="s">
        <v>681</v>
      </c>
    </row>
    <row r="15" spans="1:7" x14ac:dyDescent="0.2">
      <c r="A15" s="32">
        <v>11</v>
      </c>
      <c r="B15" s="60"/>
      <c r="C15" s="33" t="s">
        <v>276</v>
      </c>
      <c r="E15" s="33" t="s">
        <v>204</v>
      </c>
      <c r="G15" s="33" t="s">
        <v>125</v>
      </c>
    </row>
    <row r="16" spans="1:7" x14ac:dyDescent="0.2">
      <c r="A16" s="32">
        <v>12</v>
      </c>
      <c r="B16" s="60"/>
      <c r="C16" s="33" t="s">
        <v>126</v>
      </c>
      <c r="E16" s="33" t="s">
        <v>212</v>
      </c>
      <c r="G16" s="33" t="s">
        <v>569</v>
      </c>
    </row>
    <row r="17" spans="1:7" x14ac:dyDescent="0.2">
      <c r="A17" s="32">
        <v>13</v>
      </c>
      <c r="B17" s="60"/>
      <c r="C17" s="33" t="s">
        <v>162</v>
      </c>
      <c r="E17" s="33" t="s">
        <v>124</v>
      </c>
      <c r="G17" s="33" t="s">
        <v>273</v>
      </c>
    </row>
    <row r="18" spans="1:7" x14ac:dyDescent="0.2">
      <c r="A18" s="32">
        <v>14</v>
      </c>
      <c r="B18" s="60"/>
      <c r="C18" s="33" t="s">
        <v>128</v>
      </c>
      <c r="E18" s="33" t="s">
        <v>142</v>
      </c>
      <c r="G18" s="33" t="s">
        <v>225</v>
      </c>
    </row>
    <row r="19" spans="1:7" x14ac:dyDescent="0.2">
      <c r="A19" s="32">
        <v>15</v>
      </c>
      <c r="B19" s="60"/>
      <c r="C19" s="33" t="s">
        <v>440</v>
      </c>
      <c r="E19" s="33" t="s">
        <v>663</v>
      </c>
      <c r="G19" s="33" t="s">
        <v>119</v>
      </c>
    </row>
    <row r="20" spans="1:7" x14ac:dyDescent="0.2">
      <c r="A20" s="32">
        <v>16</v>
      </c>
      <c r="B20" s="60"/>
      <c r="C20" s="33" t="s">
        <v>240</v>
      </c>
      <c r="E20" s="33" t="s">
        <v>279</v>
      </c>
      <c r="G20" s="33" t="s">
        <v>106</v>
      </c>
    </row>
    <row r="21" spans="1:7" x14ac:dyDescent="0.2">
      <c r="A21" s="32">
        <v>17</v>
      </c>
      <c r="B21" s="60"/>
      <c r="C21" s="33" t="s">
        <v>589</v>
      </c>
      <c r="E21" s="33" t="s">
        <v>159</v>
      </c>
      <c r="G21" s="33" t="s">
        <v>190</v>
      </c>
    </row>
    <row r="22" spans="1:7" x14ac:dyDescent="0.2">
      <c r="A22" s="32">
        <v>18</v>
      </c>
      <c r="B22" s="60"/>
      <c r="C22" s="33" t="s">
        <v>598</v>
      </c>
      <c r="E22" s="33" t="s">
        <v>168</v>
      </c>
      <c r="G22" s="33" t="s">
        <v>131</v>
      </c>
    </row>
    <row r="23" spans="1:7" x14ac:dyDescent="0.2">
      <c r="A23" s="32">
        <v>19</v>
      </c>
      <c r="B23" s="60"/>
      <c r="C23" s="33" t="s">
        <v>637</v>
      </c>
      <c r="E23" s="33" t="s">
        <v>380</v>
      </c>
      <c r="G23" s="33" t="s">
        <v>744</v>
      </c>
    </row>
    <row r="24" spans="1:7" x14ac:dyDescent="0.2">
      <c r="A24" s="32">
        <v>20</v>
      </c>
      <c r="B24" s="60"/>
      <c r="C24" s="33" t="s">
        <v>130</v>
      </c>
      <c r="E24" s="33" t="s">
        <v>277</v>
      </c>
      <c r="G24" s="33" t="s">
        <v>335</v>
      </c>
    </row>
    <row r="25" spans="1:7" x14ac:dyDescent="0.2">
      <c r="A25" s="32">
        <v>21</v>
      </c>
      <c r="B25" s="60"/>
      <c r="C25" s="33" t="s">
        <v>239</v>
      </c>
      <c r="E25" s="33" t="s">
        <v>720</v>
      </c>
      <c r="G25" s="33" t="s">
        <v>213</v>
      </c>
    </row>
    <row r="26" spans="1:7" x14ac:dyDescent="0.2">
      <c r="A26" s="32">
        <v>22</v>
      </c>
      <c r="B26" s="60"/>
      <c r="C26" s="33" t="s">
        <v>121</v>
      </c>
      <c r="E26" s="33" t="s">
        <v>256</v>
      </c>
      <c r="G26" s="33" t="s">
        <v>767</v>
      </c>
    </row>
    <row r="27" spans="1:7" x14ac:dyDescent="0.2">
      <c r="A27" s="32">
        <v>23</v>
      </c>
      <c r="B27" s="60"/>
      <c r="C27" s="33" t="s">
        <v>275</v>
      </c>
      <c r="E27" s="33" t="s">
        <v>115</v>
      </c>
      <c r="G27" s="33" t="s">
        <v>729</v>
      </c>
    </row>
    <row r="28" spans="1:7" x14ac:dyDescent="0.2">
      <c r="A28" s="32">
        <v>24</v>
      </c>
      <c r="B28" s="60"/>
      <c r="C28" s="33" t="s">
        <v>129</v>
      </c>
      <c r="E28" s="33" t="s">
        <v>141</v>
      </c>
      <c r="G28" s="33" t="s">
        <v>196</v>
      </c>
    </row>
    <row r="29" spans="1:7" x14ac:dyDescent="0.2">
      <c r="A29" s="32">
        <v>25</v>
      </c>
      <c r="B29" s="60"/>
      <c r="C29" s="33" t="s">
        <v>192</v>
      </c>
      <c r="E29" s="33" t="s">
        <v>520</v>
      </c>
      <c r="G29" s="33" t="s">
        <v>133</v>
      </c>
    </row>
    <row r="30" spans="1:7" x14ac:dyDescent="0.2">
      <c r="A30" s="32">
        <v>26</v>
      </c>
      <c r="B30" s="60"/>
      <c r="C30" s="33" t="s">
        <v>700</v>
      </c>
      <c r="E30" s="33" t="s">
        <v>578</v>
      </c>
      <c r="G30" s="33" t="s">
        <v>766</v>
      </c>
    </row>
    <row r="31" spans="1:7" x14ac:dyDescent="0.2">
      <c r="A31" s="32">
        <v>27</v>
      </c>
      <c r="B31" s="60"/>
      <c r="C31" s="33" t="s">
        <v>659</v>
      </c>
      <c r="E31" s="33" t="s">
        <v>113</v>
      </c>
      <c r="G31" s="33" t="s">
        <v>316</v>
      </c>
    </row>
    <row r="32" spans="1:7" x14ac:dyDescent="0.2">
      <c r="A32" s="32">
        <v>28</v>
      </c>
      <c r="B32" s="60"/>
      <c r="C32" s="33" t="s">
        <v>206</v>
      </c>
      <c r="E32" s="33" t="s">
        <v>621</v>
      </c>
      <c r="G32" s="33" t="s">
        <v>123</v>
      </c>
    </row>
    <row r="33" spans="1:7" x14ac:dyDescent="0.2">
      <c r="A33" s="32">
        <v>29</v>
      </c>
      <c r="B33" s="60"/>
      <c r="C33" s="33" t="s">
        <v>703</v>
      </c>
      <c r="E33" s="33" t="s">
        <v>250</v>
      </c>
      <c r="G33" s="33" t="s">
        <v>735</v>
      </c>
    </row>
    <row r="34" spans="1:7" x14ac:dyDescent="0.2">
      <c r="A34" s="32">
        <v>30</v>
      </c>
      <c r="B34" s="60"/>
      <c r="C34" s="33" t="s">
        <v>144</v>
      </c>
      <c r="E34" s="33" t="s">
        <v>135</v>
      </c>
      <c r="G34" s="33" t="s">
        <v>677</v>
      </c>
    </row>
    <row r="35" spans="1:7" x14ac:dyDescent="0.2">
      <c r="A35" s="32">
        <v>31</v>
      </c>
      <c r="B35" s="60"/>
      <c r="C35" s="33" t="s">
        <v>259</v>
      </c>
      <c r="E35" s="33" t="s">
        <v>114</v>
      </c>
      <c r="G35" s="33" t="s">
        <v>145</v>
      </c>
    </row>
    <row r="36" spans="1:7" x14ac:dyDescent="0.2">
      <c r="A36" s="32">
        <v>32</v>
      </c>
      <c r="B36" s="60"/>
      <c r="C36" s="33" t="s">
        <v>147</v>
      </c>
      <c r="E36" s="33" t="s">
        <v>765</v>
      </c>
      <c r="G36" s="33" t="s">
        <v>608</v>
      </c>
    </row>
    <row r="37" spans="1:7" x14ac:dyDescent="0.2">
      <c r="A37" s="32">
        <v>33</v>
      </c>
      <c r="B37" s="60"/>
      <c r="C37" s="33" t="s">
        <v>127</v>
      </c>
      <c r="E37" s="33" t="s">
        <v>581</v>
      </c>
      <c r="G37" s="178"/>
    </row>
    <row r="38" spans="1:7" x14ac:dyDescent="0.2">
      <c r="A38" s="32">
        <v>34</v>
      </c>
      <c r="B38" s="60"/>
      <c r="C38" s="33" t="s">
        <v>454</v>
      </c>
      <c r="E38" s="33" t="s">
        <v>531</v>
      </c>
    </row>
    <row r="39" spans="1:7" x14ac:dyDescent="0.2">
      <c r="A39" s="32">
        <v>35</v>
      </c>
      <c r="B39" s="60"/>
      <c r="C39" s="33" t="s">
        <v>705</v>
      </c>
      <c r="E39" s="33" t="s">
        <v>208</v>
      </c>
    </row>
    <row r="40" spans="1:7" x14ac:dyDescent="0.2">
      <c r="A40" s="32">
        <v>36</v>
      </c>
      <c r="B40" s="60"/>
      <c r="C40" s="33" t="s">
        <v>629</v>
      </c>
      <c r="E40" s="33" t="s">
        <v>751</v>
      </c>
    </row>
    <row r="41" spans="1:7" x14ac:dyDescent="0.2">
      <c r="A41" s="32">
        <v>37</v>
      </c>
      <c r="B41" s="60"/>
      <c r="C41" s="33" t="s">
        <v>136</v>
      </c>
      <c r="E41" s="33" t="s">
        <v>524</v>
      </c>
    </row>
    <row r="42" spans="1:7" x14ac:dyDescent="0.2">
      <c r="A42" s="32">
        <v>38</v>
      </c>
      <c r="B42" s="60"/>
      <c r="C42" s="33" t="s">
        <v>593</v>
      </c>
      <c r="E42" s="33" t="s">
        <v>143</v>
      </c>
    </row>
    <row r="43" spans="1:7" x14ac:dyDescent="0.2">
      <c r="A43" s="32">
        <v>39</v>
      </c>
      <c r="B43" s="60"/>
      <c r="C43" s="33" t="s">
        <v>458</v>
      </c>
      <c r="E43" s="33" t="s">
        <v>349</v>
      </c>
    </row>
    <row r="44" spans="1:7" x14ac:dyDescent="0.2">
      <c r="A44" s="32">
        <v>40</v>
      </c>
      <c r="B44" s="60"/>
      <c r="C44" s="33" t="s">
        <v>322</v>
      </c>
      <c r="E44" s="33" t="s">
        <v>400</v>
      </c>
    </row>
    <row r="45" spans="1:7" x14ac:dyDescent="0.2">
      <c r="A45" s="32">
        <v>41</v>
      </c>
      <c r="B45" s="60"/>
      <c r="C45" s="33" t="s">
        <v>631</v>
      </c>
      <c r="E45" s="33" t="s">
        <v>137</v>
      </c>
    </row>
    <row r="46" spans="1:7" x14ac:dyDescent="0.2">
      <c r="A46" s="32">
        <v>42</v>
      </c>
      <c r="B46" s="60"/>
      <c r="C46" s="33" t="s">
        <v>716</v>
      </c>
      <c r="E46" s="33" t="s">
        <v>252</v>
      </c>
    </row>
    <row r="47" spans="1:7" x14ac:dyDescent="0.2">
      <c r="A47" s="32">
        <v>43</v>
      </c>
      <c r="B47" s="60"/>
      <c r="C47" s="33" t="s">
        <v>689</v>
      </c>
      <c r="E47" s="33" t="s">
        <v>404</v>
      </c>
    </row>
    <row r="48" spans="1:7" x14ac:dyDescent="0.2">
      <c r="A48" s="32">
        <v>44</v>
      </c>
      <c r="B48" s="60"/>
      <c r="C48" s="33" t="s">
        <v>476</v>
      </c>
      <c r="E48" s="178"/>
    </row>
    <row r="49" spans="1:7" x14ac:dyDescent="0.2">
      <c r="A49" s="32">
        <v>45</v>
      </c>
      <c r="B49" s="60"/>
      <c r="C49" s="33" t="s">
        <v>479</v>
      </c>
    </row>
    <row r="50" spans="1:7" x14ac:dyDescent="0.2">
      <c r="A50" s="32">
        <v>46</v>
      </c>
      <c r="B50" s="60"/>
      <c r="C50" s="33" t="s">
        <v>708</v>
      </c>
    </row>
    <row r="51" spans="1:7" x14ac:dyDescent="0.2">
      <c r="A51" s="32">
        <v>47</v>
      </c>
      <c r="B51" s="60"/>
      <c r="C51" s="33" t="s">
        <v>198</v>
      </c>
    </row>
    <row r="52" spans="1:7" x14ac:dyDescent="0.2">
      <c r="A52" s="32">
        <v>48</v>
      </c>
      <c r="C52" s="33" t="s">
        <v>146</v>
      </c>
    </row>
    <row r="53" spans="1:7" x14ac:dyDescent="0.2">
      <c r="A53" s="32">
        <v>49</v>
      </c>
      <c r="C53" s="33" t="s">
        <v>134</v>
      </c>
    </row>
    <row r="54" spans="1:7" x14ac:dyDescent="0.2">
      <c r="A54" s="32">
        <v>50</v>
      </c>
      <c r="C54" s="33" t="s">
        <v>237</v>
      </c>
    </row>
    <row r="55" spans="1:7" x14ac:dyDescent="0.2">
      <c r="A55" s="32">
        <v>51</v>
      </c>
      <c r="C55" s="33" t="s">
        <v>533</v>
      </c>
      <c r="G55" s="95" t="s">
        <v>776</v>
      </c>
    </row>
    <row r="56" spans="1:7" x14ac:dyDescent="0.2">
      <c r="A56" s="32">
        <v>52</v>
      </c>
      <c r="C56" s="33" t="s">
        <v>261</v>
      </c>
    </row>
    <row r="57" spans="1:7" x14ac:dyDescent="0.2">
      <c r="A57" s="32">
        <v>53</v>
      </c>
      <c r="C57" s="33" t="s">
        <v>499</v>
      </c>
      <c r="E57" s="313" t="s">
        <v>773</v>
      </c>
      <c r="F57" s="314"/>
      <c r="G57" s="315"/>
    </row>
    <row r="58" spans="1:7" x14ac:dyDescent="0.2">
      <c r="A58" s="32">
        <v>54</v>
      </c>
      <c r="C58" s="33" t="s">
        <v>215</v>
      </c>
      <c r="E58" s="310" t="s">
        <v>772</v>
      </c>
      <c r="F58" s="311"/>
      <c r="G58" s="312"/>
    </row>
    <row r="59" spans="1:7" x14ac:dyDescent="0.2">
      <c r="A59" s="32">
        <v>55</v>
      </c>
      <c r="C59" s="33" t="s">
        <v>161</v>
      </c>
      <c r="E59" s="310" t="s">
        <v>774</v>
      </c>
      <c r="F59" s="311"/>
      <c r="G59" s="312"/>
    </row>
    <row r="60" spans="1:7" x14ac:dyDescent="0.2">
      <c r="A60" s="32">
        <v>56</v>
      </c>
      <c r="C60" s="33" t="s">
        <v>755</v>
      </c>
      <c r="E60" s="166"/>
      <c r="F60" s="48"/>
      <c r="G60" s="167"/>
    </row>
    <row r="61" spans="1:7" x14ac:dyDescent="0.2">
      <c r="A61" s="32">
        <v>57</v>
      </c>
      <c r="C61" s="33" t="s">
        <v>193</v>
      </c>
      <c r="E61" s="305" t="s">
        <v>775</v>
      </c>
      <c r="F61" s="306"/>
      <c r="G61" s="307"/>
    </row>
  </sheetData>
  <mergeCells count="5">
    <mergeCell ref="E61:G61"/>
    <mergeCell ref="A2:G2"/>
    <mergeCell ref="E59:G59"/>
    <mergeCell ref="E57:G57"/>
    <mergeCell ref="E58:G58"/>
  </mergeCells>
  <phoneticPr fontId="5" type="noConversion"/>
  <printOptions horizontalCentered="1"/>
  <pageMargins left="0.25" right="0.25" top="0.75" bottom="0.75" header="0.3" footer="0.3"/>
  <pageSetup paperSize="9" scale="77" orientation="portrait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CH139"/>
  <sheetViews>
    <sheetView topLeftCell="A4" zoomScale="80" zoomScaleNormal="80" workbookViewId="0">
      <pane xSplit="10" ySplit="3" topLeftCell="K7" activePane="bottomRight" state="frozen"/>
      <selection activeCell="A4" sqref="A4"/>
      <selection pane="topRight" activeCell="K4" sqref="K4"/>
      <selection pane="bottomLeft" activeCell="A7" sqref="A7"/>
      <selection pane="bottomRight" activeCell="D14" sqref="D14"/>
    </sheetView>
  </sheetViews>
  <sheetFormatPr baseColWidth="10" defaultColWidth="11.42578125" defaultRowHeight="12.75" x14ac:dyDescent="0.2"/>
  <cols>
    <col min="1" max="2" width="4.28515625" style="115" customWidth="1"/>
    <col min="3" max="3" width="10.5703125" style="115" bestFit="1" customWidth="1"/>
    <col min="4" max="4" width="19.28515625" style="87" customWidth="1"/>
    <col min="5" max="5" width="28.85546875" style="87" bestFit="1" customWidth="1"/>
    <col min="6" max="6" width="1" style="116" customWidth="1"/>
    <col min="7" max="7" width="5.28515625" style="168" bestFit="1" customWidth="1"/>
    <col min="8" max="8" width="7.140625" style="116" customWidth="1"/>
    <col min="9" max="9" width="5.140625" style="103" bestFit="1" customWidth="1"/>
    <col min="10" max="10" width="5.28515625" style="104" customWidth="1"/>
    <col min="11" max="11" width="1" style="104" customWidth="1"/>
    <col min="12" max="12" width="3.7109375" style="91" hidden="1" customWidth="1"/>
    <col min="13" max="14" width="5.140625" style="50" hidden="1" customWidth="1"/>
    <col min="15" max="15" width="5.140625" style="49" hidden="1" customWidth="1"/>
    <col min="16" max="16" width="1" style="104" hidden="1" customWidth="1"/>
    <col min="17" max="17" width="3.7109375" style="91" hidden="1" customWidth="1"/>
    <col min="18" max="20" width="5" style="50" hidden="1" customWidth="1"/>
    <col min="21" max="21" width="4.85546875" style="49" hidden="1" customWidth="1"/>
    <col min="22" max="22" width="1" style="104" hidden="1" customWidth="1"/>
    <col min="23" max="23" width="3.7109375" style="91" hidden="1" customWidth="1"/>
    <col min="24" max="26" width="5.140625" style="50" hidden="1" customWidth="1"/>
    <col min="27" max="27" width="5.140625" style="49" hidden="1" customWidth="1"/>
    <col min="28" max="28" width="1" style="104" hidden="1" customWidth="1"/>
    <col min="29" max="29" width="4.5703125" style="91" customWidth="1"/>
    <col min="30" max="32" width="4.5703125" style="50" customWidth="1"/>
    <col min="33" max="33" width="4.42578125" style="49" hidden="1" customWidth="1"/>
    <col min="34" max="34" width="1" style="104" customWidth="1"/>
    <col min="35" max="37" width="4.5703125" style="50" customWidth="1"/>
    <col min="38" max="38" width="4.42578125" style="49" hidden="1" customWidth="1"/>
    <col min="39" max="39" width="1" style="104" customWidth="1"/>
    <col min="40" max="40" width="3.5703125" style="91" hidden="1" customWidth="1"/>
    <col min="41" max="41" width="5.140625" style="91" hidden="1" customWidth="1"/>
    <col min="42" max="42" width="5.140625" style="50" hidden="1" customWidth="1"/>
    <col min="43" max="43" width="5.140625" style="49" hidden="1" customWidth="1"/>
    <col min="44" max="44" width="5.5703125" style="104" hidden="1" customWidth="1"/>
    <col min="45" max="47" width="4.5703125" style="50" customWidth="1"/>
    <col min="48" max="48" width="4.42578125" style="49" hidden="1" customWidth="1"/>
    <col min="49" max="49" width="1" style="104" customWidth="1"/>
    <col min="50" max="50" width="4.7109375" style="91" customWidth="1"/>
    <col min="51" max="54" width="4.7109375" style="50" customWidth="1"/>
    <col min="55" max="55" width="4.42578125" style="49" hidden="1" customWidth="1"/>
    <col min="56" max="56" width="1" style="104" customWidth="1"/>
    <col min="57" max="62" width="4.5703125" style="50" customWidth="1"/>
    <col min="63" max="63" width="4.42578125" style="49" hidden="1" customWidth="1"/>
    <col min="64" max="64" width="1" style="104" customWidth="1"/>
    <col min="65" max="68" width="4.5703125" style="50" customWidth="1"/>
    <col min="69" max="69" width="4.42578125" style="49" hidden="1" customWidth="1"/>
    <col min="70" max="70" width="1" style="104" customWidth="1"/>
    <col min="71" max="77" width="4.5703125" style="50" customWidth="1"/>
    <col min="78" max="78" width="9.85546875" style="49" hidden="1" customWidth="1"/>
    <col min="79" max="79" width="1" style="104" customWidth="1"/>
    <col min="80" max="84" width="4.5703125" style="50" customWidth="1"/>
    <col min="85" max="85" width="4.42578125" style="49" hidden="1" customWidth="1"/>
    <col min="86" max="86" width="3.7109375" style="103" customWidth="1"/>
    <col min="87" max="16384" width="11.42578125" style="87"/>
  </cols>
  <sheetData>
    <row r="1" spans="1:86" ht="21" hidden="1" customHeight="1" x14ac:dyDescent="0.2">
      <c r="A1" s="131" t="s">
        <v>57</v>
      </c>
      <c r="B1" s="132"/>
      <c r="C1" s="132"/>
      <c r="D1" s="133"/>
      <c r="E1" s="133"/>
      <c r="F1" s="134"/>
      <c r="G1" s="250"/>
      <c r="H1" s="134"/>
      <c r="I1" s="135"/>
      <c r="J1" s="136"/>
      <c r="K1" s="136"/>
      <c r="L1" s="137"/>
      <c r="M1" s="88"/>
      <c r="N1" s="88"/>
      <c r="O1" s="138"/>
      <c r="P1" s="136"/>
      <c r="Q1" s="137"/>
      <c r="R1" s="88"/>
      <c r="S1" s="88"/>
      <c r="T1" s="88"/>
      <c r="U1" s="138"/>
      <c r="V1" s="136"/>
      <c r="W1" s="137"/>
      <c r="X1" s="88"/>
      <c r="Y1" s="88"/>
      <c r="Z1" s="88"/>
      <c r="AA1" s="138"/>
      <c r="AB1" s="136"/>
      <c r="AC1" s="137"/>
      <c r="AD1" s="88"/>
      <c r="AE1" s="88"/>
      <c r="AF1" s="88"/>
      <c r="AG1" s="138"/>
      <c r="AH1" s="136"/>
      <c r="AN1" s="137"/>
      <c r="AO1" s="137"/>
      <c r="AP1" s="88"/>
      <c r="AQ1" s="138"/>
      <c r="AR1" s="136"/>
      <c r="AS1" s="88"/>
      <c r="AT1" s="88"/>
      <c r="AU1" s="88"/>
      <c r="AV1" s="138"/>
      <c r="AW1" s="136"/>
      <c r="AX1" s="92"/>
      <c r="AY1" s="88"/>
      <c r="AZ1" s="88"/>
      <c r="BA1" s="88"/>
      <c r="BB1" s="89"/>
      <c r="BC1" s="138"/>
      <c r="BD1" s="139"/>
    </row>
    <row r="2" spans="1:86" ht="25.5" hidden="1" customHeight="1" x14ac:dyDescent="0.2">
      <c r="A2" s="140" t="s">
        <v>58</v>
      </c>
      <c r="B2" s="141"/>
      <c r="C2" s="141"/>
      <c r="D2" s="142"/>
      <c r="E2" s="142"/>
      <c r="F2" s="143"/>
      <c r="G2" s="251"/>
      <c r="H2" s="143"/>
      <c r="I2" s="144"/>
      <c r="AX2" s="93"/>
      <c r="BB2" s="90"/>
      <c r="BD2" s="145"/>
    </row>
    <row r="3" spans="1:86" ht="22.5" hidden="1" customHeight="1" x14ac:dyDescent="0.2">
      <c r="A3" s="140" t="s">
        <v>59</v>
      </c>
      <c r="B3" s="141"/>
      <c r="C3" s="141"/>
      <c r="D3" s="142"/>
      <c r="E3" s="142"/>
      <c r="F3" s="143"/>
      <c r="G3" s="251"/>
      <c r="H3" s="143"/>
      <c r="I3" s="144"/>
      <c r="AX3" s="93"/>
      <c r="BB3" s="90"/>
      <c r="BD3" s="145"/>
    </row>
    <row r="4" spans="1:86" s="84" customFormat="1" ht="15" customHeight="1" x14ac:dyDescent="0.2">
      <c r="A4" s="153"/>
      <c r="B4" s="144"/>
      <c r="C4" s="144"/>
      <c r="D4" s="146"/>
      <c r="E4" s="146"/>
      <c r="F4" s="147"/>
      <c r="G4" s="251"/>
      <c r="H4" s="147"/>
      <c r="I4" s="144"/>
      <c r="J4" s="105"/>
      <c r="K4" s="160"/>
      <c r="L4" s="316" t="s">
        <v>97</v>
      </c>
      <c r="M4" s="316"/>
      <c r="N4" s="316"/>
      <c r="O4" s="106"/>
      <c r="P4" s="124"/>
      <c r="Q4" s="317" t="s">
        <v>265</v>
      </c>
      <c r="R4" s="318"/>
      <c r="S4" s="318"/>
      <c r="T4" s="319"/>
      <c r="U4" s="106"/>
      <c r="V4" s="124"/>
      <c r="W4" s="317" t="s">
        <v>93</v>
      </c>
      <c r="X4" s="318"/>
      <c r="Y4" s="318"/>
      <c r="Z4" s="318"/>
      <c r="AA4" s="106"/>
      <c r="AB4" s="124"/>
      <c r="AC4" s="317" t="s">
        <v>267</v>
      </c>
      <c r="AD4" s="318"/>
      <c r="AE4" s="318"/>
      <c r="AF4" s="319"/>
      <c r="AG4" s="106"/>
      <c r="AH4" s="105"/>
      <c r="AI4" s="320" t="s">
        <v>266</v>
      </c>
      <c r="AJ4" s="321"/>
      <c r="AK4" s="322"/>
      <c r="AL4" s="106"/>
      <c r="AM4" s="105"/>
      <c r="AN4" s="317"/>
      <c r="AO4" s="318"/>
      <c r="AP4" s="319"/>
      <c r="AQ4" s="106"/>
      <c r="AR4" s="105"/>
      <c r="AS4" s="320" t="s">
        <v>2</v>
      </c>
      <c r="AT4" s="321"/>
      <c r="AU4" s="322"/>
      <c r="AV4" s="106"/>
      <c r="AW4" s="105"/>
      <c r="AX4" s="320" t="s">
        <v>53</v>
      </c>
      <c r="AY4" s="321"/>
      <c r="AZ4" s="321"/>
      <c r="BA4" s="321"/>
      <c r="BB4" s="322"/>
      <c r="BC4" s="106"/>
      <c r="BD4" s="148"/>
      <c r="BE4" s="317" t="s">
        <v>13</v>
      </c>
      <c r="BF4" s="318"/>
      <c r="BG4" s="318"/>
      <c r="BH4" s="318"/>
      <c r="BI4" s="318"/>
      <c r="BJ4" s="319"/>
      <c r="BK4" s="106"/>
      <c r="BL4" s="105"/>
      <c r="BM4" s="317" t="s">
        <v>52</v>
      </c>
      <c r="BN4" s="318"/>
      <c r="BO4" s="318"/>
      <c r="BP4" s="319"/>
      <c r="BQ4" s="106"/>
      <c r="BR4" s="105"/>
      <c r="BS4" s="320" t="s">
        <v>54</v>
      </c>
      <c r="BT4" s="321"/>
      <c r="BU4" s="321"/>
      <c r="BV4" s="321"/>
      <c r="BW4" s="321"/>
      <c r="BX4" s="321"/>
      <c r="BY4" s="322"/>
      <c r="BZ4" s="106"/>
      <c r="CA4" s="105"/>
      <c r="CB4" s="320" t="s">
        <v>165</v>
      </c>
      <c r="CC4" s="321"/>
      <c r="CD4" s="321"/>
      <c r="CE4" s="321"/>
      <c r="CF4" s="322"/>
      <c r="CG4" s="106"/>
      <c r="CH4" s="126"/>
    </row>
    <row r="5" spans="1:86" ht="58.5" customHeight="1" x14ac:dyDescent="0.2">
      <c r="A5" s="68" t="s">
        <v>51</v>
      </c>
      <c r="B5" s="68" t="s">
        <v>45</v>
      </c>
      <c r="C5" s="85" t="s">
        <v>26</v>
      </c>
      <c r="D5" s="85" t="s">
        <v>9</v>
      </c>
      <c r="E5" s="85" t="s">
        <v>28</v>
      </c>
      <c r="F5" s="107"/>
      <c r="G5" s="180" t="s">
        <v>75</v>
      </c>
      <c r="H5" s="129" t="s">
        <v>94</v>
      </c>
      <c r="I5" s="180" t="s">
        <v>109</v>
      </c>
      <c r="J5" s="180" t="s">
        <v>108</v>
      </c>
      <c r="K5" s="85"/>
      <c r="L5" s="69" t="s">
        <v>45</v>
      </c>
      <c r="M5" s="71" t="s">
        <v>46</v>
      </c>
      <c r="N5" s="71" t="s">
        <v>47</v>
      </c>
      <c r="O5" s="70" t="s">
        <v>50</v>
      </c>
      <c r="P5" s="125"/>
      <c r="Q5" s="69" t="s">
        <v>45</v>
      </c>
      <c r="R5" s="71" t="s">
        <v>46</v>
      </c>
      <c r="S5" s="71" t="s">
        <v>47</v>
      </c>
      <c r="T5" s="102" t="s">
        <v>48</v>
      </c>
      <c r="U5" s="70" t="s">
        <v>50</v>
      </c>
      <c r="V5" s="125"/>
      <c r="W5" s="69" t="s">
        <v>45</v>
      </c>
      <c r="X5" s="71" t="s">
        <v>46</v>
      </c>
      <c r="Y5" s="71" t="s">
        <v>47</v>
      </c>
      <c r="Z5" s="71" t="s">
        <v>48</v>
      </c>
      <c r="AA5" s="70" t="s">
        <v>50</v>
      </c>
      <c r="AB5" s="125"/>
      <c r="AC5" s="69" t="s">
        <v>45</v>
      </c>
      <c r="AD5" s="71" t="s">
        <v>46</v>
      </c>
      <c r="AE5" s="71" t="s">
        <v>47</v>
      </c>
      <c r="AF5" s="102" t="s">
        <v>48</v>
      </c>
      <c r="AG5" s="70" t="s">
        <v>50</v>
      </c>
      <c r="AH5" s="109"/>
      <c r="AI5" s="69" t="s">
        <v>45</v>
      </c>
      <c r="AJ5" s="71" t="s">
        <v>46</v>
      </c>
      <c r="AK5" s="102" t="s">
        <v>47</v>
      </c>
      <c r="AL5" s="70" t="s">
        <v>50</v>
      </c>
      <c r="AM5" s="109"/>
      <c r="AN5" s="69" t="s">
        <v>45</v>
      </c>
      <c r="AO5" s="71" t="s">
        <v>46</v>
      </c>
      <c r="AP5" s="70" t="s">
        <v>47</v>
      </c>
      <c r="AQ5" s="70" t="s">
        <v>50</v>
      </c>
      <c r="AR5" s="109"/>
      <c r="AS5" s="69" t="s">
        <v>45</v>
      </c>
      <c r="AT5" s="71" t="s">
        <v>46</v>
      </c>
      <c r="AU5" s="70" t="s">
        <v>47</v>
      </c>
      <c r="AV5" s="70" t="s">
        <v>50</v>
      </c>
      <c r="AW5" s="109"/>
      <c r="AX5" s="69" t="s">
        <v>45</v>
      </c>
      <c r="AY5" s="71" t="s">
        <v>46</v>
      </c>
      <c r="AZ5" s="71" t="s">
        <v>47</v>
      </c>
      <c r="BA5" s="71" t="s">
        <v>48</v>
      </c>
      <c r="BB5" s="70" t="s">
        <v>49</v>
      </c>
      <c r="BC5" s="70" t="s">
        <v>50</v>
      </c>
      <c r="BD5" s="149"/>
      <c r="BE5" s="71" t="s">
        <v>45</v>
      </c>
      <c r="BF5" s="71" t="s">
        <v>46</v>
      </c>
      <c r="BG5" s="71" t="s">
        <v>47</v>
      </c>
      <c r="BH5" s="71" t="s">
        <v>48</v>
      </c>
      <c r="BI5" s="71" t="s">
        <v>49</v>
      </c>
      <c r="BJ5" s="102" t="s">
        <v>164</v>
      </c>
      <c r="BK5" s="70" t="s">
        <v>50</v>
      </c>
      <c r="BL5" s="109"/>
      <c r="BM5" s="69" t="s">
        <v>45</v>
      </c>
      <c r="BN5" s="71" t="s">
        <v>46</v>
      </c>
      <c r="BO5" s="71" t="s">
        <v>47</v>
      </c>
      <c r="BP5" s="70" t="s">
        <v>48</v>
      </c>
      <c r="BQ5" s="70" t="s">
        <v>50</v>
      </c>
      <c r="BR5" s="109"/>
      <c r="BS5" s="69" t="s">
        <v>45</v>
      </c>
      <c r="BT5" s="71" t="s">
        <v>46</v>
      </c>
      <c r="BU5" s="71" t="s">
        <v>47</v>
      </c>
      <c r="BV5" s="71" t="s">
        <v>48</v>
      </c>
      <c r="BW5" s="71" t="s">
        <v>49</v>
      </c>
      <c r="BX5" s="71" t="s">
        <v>164</v>
      </c>
      <c r="BY5" s="70" t="s">
        <v>344</v>
      </c>
      <c r="BZ5" s="70" t="s">
        <v>50</v>
      </c>
      <c r="CA5" s="109"/>
      <c r="CB5" s="69" t="s">
        <v>45</v>
      </c>
      <c r="CC5" s="71" t="s">
        <v>46</v>
      </c>
      <c r="CD5" s="71" t="s">
        <v>47</v>
      </c>
      <c r="CE5" s="71" t="s">
        <v>48</v>
      </c>
      <c r="CF5" s="70" t="s">
        <v>49</v>
      </c>
      <c r="CG5" s="70" t="s">
        <v>50</v>
      </c>
      <c r="CH5" s="127"/>
    </row>
    <row r="6" spans="1:86" ht="4.5" customHeight="1" x14ac:dyDescent="0.2">
      <c r="A6" s="52"/>
      <c r="B6" s="52"/>
      <c r="C6" s="86"/>
      <c r="D6" s="86"/>
      <c r="E6" s="86"/>
      <c r="F6" s="107"/>
      <c r="G6" s="180"/>
      <c r="H6" s="107"/>
      <c r="I6" s="108"/>
      <c r="J6" s="85"/>
      <c r="K6" s="85"/>
      <c r="L6" s="69"/>
      <c r="M6" s="71"/>
      <c r="N6" s="71"/>
      <c r="O6" s="101"/>
      <c r="P6" s="125"/>
      <c r="Q6" s="69"/>
      <c r="R6" s="71"/>
      <c r="S6" s="71"/>
      <c r="T6" s="70"/>
      <c r="U6" s="51"/>
      <c r="V6" s="125"/>
      <c r="W6" s="69"/>
      <c r="X6" s="71"/>
      <c r="Y6" s="71"/>
      <c r="Z6" s="71"/>
      <c r="AA6" s="101"/>
      <c r="AB6" s="125"/>
      <c r="AC6" s="69"/>
      <c r="AD6" s="71"/>
      <c r="AE6" s="71"/>
      <c r="AF6" s="70"/>
      <c r="AG6" s="51"/>
      <c r="AH6" s="109"/>
      <c r="AI6" s="69"/>
      <c r="AJ6" s="71"/>
      <c r="AK6" s="70"/>
      <c r="AL6" s="51"/>
      <c r="AM6" s="109"/>
      <c r="AN6" s="69"/>
      <c r="AO6" s="71"/>
      <c r="AP6" s="70"/>
      <c r="AQ6" s="51"/>
      <c r="AR6" s="109"/>
      <c r="AS6" s="69"/>
      <c r="AT6" s="71"/>
      <c r="AU6" s="70"/>
      <c r="AV6" s="51"/>
      <c r="AW6" s="109"/>
      <c r="AX6" s="69"/>
      <c r="AY6" s="71"/>
      <c r="AZ6" s="71"/>
      <c r="BA6" s="71"/>
      <c r="BB6" s="70"/>
      <c r="BC6" s="51"/>
      <c r="BD6" s="149"/>
      <c r="BE6" s="71"/>
      <c r="BF6" s="71"/>
      <c r="BG6" s="71"/>
      <c r="BH6" s="71"/>
      <c r="BI6" s="71"/>
      <c r="BJ6" s="70"/>
      <c r="BK6" s="51"/>
      <c r="BL6" s="109"/>
      <c r="BM6" s="69"/>
      <c r="BN6" s="71"/>
      <c r="BO6" s="71"/>
      <c r="BP6" s="70"/>
      <c r="BQ6" s="51"/>
      <c r="BR6" s="109"/>
      <c r="BS6" s="69"/>
      <c r="BT6" s="71"/>
      <c r="BU6" s="71"/>
      <c r="BV6" s="71"/>
      <c r="BW6" s="71"/>
      <c r="BX6" s="71"/>
      <c r="BY6" s="70"/>
      <c r="BZ6" s="51"/>
      <c r="CA6" s="109"/>
      <c r="CB6" s="69"/>
      <c r="CC6" s="71"/>
      <c r="CD6" s="71"/>
      <c r="CE6" s="71"/>
      <c r="CF6" s="70"/>
      <c r="CG6" s="101"/>
      <c r="CH6" s="127"/>
    </row>
    <row r="7" spans="1:86" s="206" customFormat="1" ht="12.75" customHeight="1" x14ac:dyDescent="0.2">
      <c r="A7" s="32">
        <v>1</v>
      </c>
      <c r="B7" s="110" t="s">
        <v>43</v>
      </c>
      <c r="C7" s="110" t="s">
        <v>574</v>
      </c>
      <c r="D7" s="33" t="s">
        <v>189</v>
      </c>
      <c r="E7" s="111" t="s">
        <v>238</v>
      </c>
      <c r="F7" s="112"/>
      <c r="G7" s="252">
        <f t="shared" ref="G7:G38" si="0">BC7+AV7+AQ7+AG7+U7+O7+AA7+AL7</f>
        <v>602.55645977709173</v>
      </c>
      <c r="H7" s="152">
        <f t="shared" ref="H7:H38" si="1">BC7+AV7+AQ7+AG7+U7+O7+AA7+BK7+BQ7+BZ7+CG7+AL7</f>
        <v>1602.1320307177853</v>
      </c>
      <c r="I7" s="179">
        <f t="shared" ref="I7:I38" si="2">COUNTA(L7,Q7,W7,AC7,AI7,AN7,AS7,AX7,BE7,BM7,BS7,CB7)</f>
        <v>6</v>
      </c>
      <c r="J7" s="179">
        <f t="shared" ref="J7:J38" si="3">COUNTA(AD7,AE7,AF7,AJ7,AK7,AT7,AU7,AY7,AZ7,BA7,BB7,BF7,BG7,BH7,BI7,BJ7,BN7,BO7,BP7,BT7,BU7,BV7,BW7,BX7,BY7,CC7,CD7,CE7,CF7)</f>
        <v>20</v>
      </c>
      <c r="K7" s="170"/>
      <c r="L7" s="113"/>
      <c r="M7" s="171"/>
      <c r="N7" s="171"/>
      <c r="O7" s="172"/>
      <c r="P7" s="173"/>
      <c r="Q7" s="113"/>
      <c r="R7" s="171"/>
      <c r="S7" s="171"/>
      <c r="T7" s="174"/>
      <c r="U7" s="175"/>
      <c r="V7" s="173"/>
      <c r="W7" s="113"/>
      <c r="X7" s="171"/>
      <c r="Y7" s="171"/>
      <c r="Z7" s="171"/>
      <c r="AA7" s="172"/>
      <c r="AB7" s="173"/>
      <c r="AC7" s="113" t="s">
        <v>43</v>
      </c>
      <c r="AD7" s="171">
        <v>1</v>
      </c>
      <c r="AE7" s="171">
        <v>3</v>
      </c>
      <c r="AF7" s="174">
        <v>5</v>
      </c>
      <c r="AG7" s="203">
        <v>258.23908740944319</v>
      </c>
      <c r="AH7" s="169"/>
      <c r="AI7" s="113" t="s">
        <v>43</v>
      </c>
      <c r="AJ7" s="171">
        <v>2</v>
      </c>
      <c r="AK7" s="174">
        <v>3</v>
      </c>
      <c r="AL7" s="203">
        <v>139.35393324661297</v>
      </c>
      <c r="AM7" s="169"/>
      <c r="AN7" s="113"/>
      <c r="AO7" s="181"/>
      <c r="AP7" s="174"/>
      <c r="AQ7" s="175"/>
      <c r="AR7" s="169"/>
      <c r="AS7" s="114" t="s">
        <v>43</v>
      </c>
      <c r="AT7" s="171">
        <v>2</v>
      </c>
      <c r="AU7" s="174">
        <v>1</v>
      </c>
      <c r="AV7" s="203">
        <v>204.96343912103558</v>
      </c>
      <c r="AW7" s="169"/>
      <c r="AX7" s="113"/>
      <c r="AY7" s="171"/>
      <c r="AZ7" s="171"/>
      <c r="BA7" s="171"/>
      <c r="BB7" s="174"/>
      <c r="BC7" s="175"/>
      <c r="BD7" s="176"/>
      <c r="BE7" s="130"/>
      <c r="BF7" s="171"/>
      <c r="BG7" s="171"/>
      <c r="BH7" s="171"/>
      <c r="BI7" s="171"/>
      <c r="BJ7" s="174"/>
      <c r="BK7" s="203"/>
      <c r="BL7" s="169"/>
      <c r="BM7" s="113" t="s">
        <v>74</v>
      </c>
      <c r="BN7" s="171">
        <v>1</v>
      </c>
      <c r="BO7" s="171">
        <v>1</v>
      </c>
      <c r="BP7" s="174">
        <v>2</v>
      </c>
      <c r="BQ7" s="203">
        <v>308.05692695807363</v>
      </c>
      <c r="BR7" s="169"/>
      <c r="BS7" s="113" t="s">
        <v>643</v>
      </c>
      <c r="BT7" s="171">
        <v>4</v>
      </c>
      <c r="BU7" s="171">
        <v>5</v>
      </c>
      <c r="BV7" s="171">
        <v>7</v>
      </c>
      <c r="BW7" s="171">
        <v>6</v>
      </c>
      <c r="BX7" s="171">
        <v>4</v>
      </c>
      <c r="BY7" s="174">
        <v>6</v>
      </c>
      <c r="BZ7" s="203">
        <v>325.32075639973573</v>
      </c>
      <c r="CA7" s="169"/>
      <c r="CB7" s="113" t="s">
        <v>73</v>
      </c>
      <c r="CC7" s="171">
        <v>4</v>
      </c>
      <c r="CD7" s="171">
        <v>3</v>
      </c>
      <c r="CE7" s="171">
        <v>1</v>
      </c>
      <c r="CF7" s="174">
        <v>2</v>
      </c>
      <c r="CG7" s="204">
        <v>366.19788758288394</v>
      </c>
      <c r="CH7" s="205"/>
    </row>
    <row r="8" spans="1:86" s="206" customFormat="1" ht="12.75" customHeight="1" x14ac:dyDescent="0.2">
      <c r="A8" s="32">
        <v>2</v>
      </c>
      <c r="B8" s="110" t="s">
        <v>43</v>
      </c>
      <c r="C8" s="110">
        <v>2054</v>
      </c>
      <c r="D8" s="33" t="s">
        <v>201</v>
      </c>
      <c r="E8" s="111" t="s">
        <v>243</v>
      </c>
      <c r="F8" s="112"/>
      <c r="G8" s="252">
        <f t="shared" si="0"/>
        <v>611.62637106164357</v>
      </c>
      <c r="H8" s="152">
        <f t="shared" si="1"/>
        <v>1527.9508329125547</v>
      </c>
      <c r="I8" s="179">
        <f t="shared" si="2"/>
        <v>6</v>
      </c>
      <c r="J8" s="179">
        <f t="shared" si="3"/>
        <v>20</v>
      </c>
      <c r="K8" s="170"/>
      <c r="L8" s="113"/>
      <c r="M8" s="171"/>
      <c r="N8" s="171"/>
      <c r="O8" s="172"/>
      <c r="P8" s="173"/>
      <c r="Q8" s="113"/>
      <c r="R8" s="171"/>
      <c r="S8" s="171"/>
      <c r="T8" s="174"/>
      <c r="U8" s="175"/>
      <c r="V8" s="173"/>
      <c r="W8" s="113"/>
      <c r="X8" s="171"/>
      <c r="Y8" s="171"/>
      <c r="Z8" s="171"/>
      <c r="AA8" s="172"/>
      <c r="AB8" s="173"/>
      <c r="AC8" s="113" t="s">
        <v>43</v>
      </c>
      <c r="AD8" s="171">
        <v>4</v>
      </c>
      <c r="AE8" s="171">
        <v>1</v>
      </c>
      <c r="AF8" s="174">
        <v>4</v>
      </c>
      <c r="AG8" s="203">
        <v>257.95880017344075</v>
      </c>
      <c r="AH8" s="169"/>
      <c r="AI8" s="113" t="s">
        <v>43</v>
      </c>
      <c r="AJ8" s="171">
        <v>1</v>
      </c>
      <c r="AK8" s="174">
        <v>1</v>
      </c>
      <c r="AL8" s="203">
        <v>213.01029995663981</v>
      </c>
      <c r="AM8" s="169"/>
      <c r="AN8" s="113"/>
      <c r="AO8" s="181"/>
      <c r="AP8" s="174"/>
      <c r="AQ8" s="175"/>
      <c r="AR8" s="169"/>
      <c r="AS8" s="114" t="s">
        <v>43</v>
      </c>
      <c r="AT8" s="171">
        <v>5</v>
      </c>
      <c r="AU8" s="174">
        <v>3</v>
      </c>
      <c r="AV8" s="203">
        <v>140.65727093156303</v>
      </c>
      <c r="AW8" s="169"/>
      <c r="AX8" s="113"/>
      <c r="AY8" s="171"/>
      <c r="AZ8" s="171"/>
      <c r="BA8" s="171"/>
      <c r="BB8" s="174"/>
      <c r="BC8" s="175"/>
      <c r="BD8" s="176"/>
      <c r="BE8" s="130"/>
      <c r="BF8" s="171"/>
      <c r="BG8" s="171"/>
      <c r="BH8" s="171"/>
      <c r="BI8" s="171"/>
      <c r="BJ8" s="174"/>
      <c r="BK8" s="203"/>
      <c r="BL8" s="169"/>
      <c r="BM8" s="113" t="s">
        <v>73</v>
      </c>
      <c r="BN8" s="171">
        <v>1</v>
      </c>
      <c r="BO8" s="171">
        <v>4</v>
      </c>
      <c r="BP8" s="174">
        <v>2</v>
      </c>
      <c r="BQ8" s="203">
        <v>275.15193096881586</v>
      </c>
      <c r="BR8" s="169"/>
      <c r="BS8" s="113" t="s">
        <v>643</v>
      </c>
      <c r="BT8" s="171">
        <v>2</v>
      </c>
      <c r="BU8" s="171">
        <v>3</v>
      </c>
      <c r="BV8" s="171">
        <v>3</v>
      </c>
      <c r="BW8" s="171">
        <v>3</v>
      </c>
      <c r="BX8" s="171">
        <v>3</v>
      </c>
      <c r="BY8" s="174">
        <v>5</v>
      </c>
      <c r="BZ8" s="203">
        <v>483.72525593312855</v>
      </c>
      <c r="CA8" s="169"/>
      <c r="CB8" s="113" t="s">
        <v>73</v>
      </c>
      <c r="CC8" s="171">
        <v>4</v>
      </c>
      <c r="CD8" s="171" t="s">
        <v>32</v>
      </c>
      <c r="CE8" s="171">
        <v>9</v>
      </c>
      <c r="CF8" s="174">
        <v>5</v>
      </c>
      <c r="CG8" s="204">
        <v>157.44727494896694</v>
      </c>
      <c r="CH8" s="205"/>
    </row>
    <row r="9" spans="1:86" s="206" customFormat="1" ht="12.75" hidden="1" customHeight="1" x14ac:dyDescent="0.2">
      <c r="A9" s="32">
        <v>1</v>
      </c>
      <c r="B9" s="110" t="s">
        <v>41</v>
      </c>
      <c r="C9" s="110">
        <v>88</v>
      </c>
      <c r="D9" s="33" t="s">
        <v>199</v>
      </c>
      <c r="E9" s="111" t="s">
        <v>227</v>
      </c>
      <c r="F9" s="112"/>
      <c r="G9" s="252">
        <f t="shared" si="0"/>
        <v>376.5811743852845</v>
      </c>
      <c r="H9" s="152">
        <f t="shared" si="1"/>
        <v>1346.1535362107036</v>
      </c>
      <c r="I9" s="179">
        <f t="shared" si="2"/>
        <v>4</v>
      </c>
      <c r="J9" s="179">
        <f t="shared" si="3"/>
        <v>16</v>
      </c>
      <c r="K9" s="170"/>
      <c r="L9" s="113"/>
      <c r="M9" s="171"/>
      <c r="N9" s="171"/>
      <c r="O9" s="172"/>
      <c r="P9" s="173"/>
      <c r="Q9" s="113"/>
      <c r="R9" s="171"/>
      <c r="S9" s="171"/>
      <c r="T9" s="174"/>
      <c r="U9" s="175"/>
      <c r="V9" s="173"/>
      <c r="W9" s="113"/>
      <c r="X9" s="171"/>
      <c r="Y9" s="171"/>
      <c r="Z9" s="171"/>
      <c r="AA9" s="172"/>
      <c r="AB9" s="173"/>
      <c r="AC9" s="113"/>
      <c r="AD9" s="171"/>
      <c r="AE9" s="171"/>
      <c r="AF9" s="174"/>
      <c r="AG9" s="203"/>
      <c r="AH9" s="169"/>
      <c r="AI9" s="113"/>
      <c r="AJ9" s="171"/>
      <c r="AK9" s="174"/>
      <c r="AL9" s="203"/>
      <c r="AM9" s="169"/>
      <c r="AN9" s="113"/>
      <c r="AO9" s="181"/>
      <c r="AP9" s="174"/>
      <c r="AQ9" s="175"/>
      <c r="AR9" s="169"/>
      <c r="AS9" s="114"/>
      <c r="AT9" s="171"/>
      <c r="AU9" s="174"/>
      <c r="AV9" s="203"/>
      <c r="AW9" s="169"/>
      <c r="AX9" s="113" t="s">
        <v>170</v>
      </c>
      <c r="AY9" s="171">
        <v>3</v>
      </c>
      <c r="AZ9" s="171">
        <v>3</v>
      </c>
      <c r="BA9" s="171">
        <v>1</v>
      </c>
      <c r="BB9" s="174">
        <v>1</v>
      </c>
      <c r="BC9" s="175">
        <v>376.5811743852845</v>
      </c>
      <c r="BD9" s="176"/>
      <c r="BE9" s="130"/>
      <c r="BF9" s="171"/>
      <c r="BG9" s="171"/>
      <c r="BH9" s="171"/>
      <c r="BI9" s="171"/>
      <c r="BJ9" s="174"/>
      <c r="BK9" s="203"/>
      <c r="BL9" s="169"/>
      <c r="BM9" s="113" t="s">
        <v>602</v>
      </c>
      <c r="BN9" s="171">
        <v>3</v>
      </c>
      <c r="BO9" s="171">
        <v>1</v>
      </c>
      <c r="BP9" s="174">
        <v>3</v>
      </c>
      <c r="BQ9" s="203">
        <v>247.13544575044938</v>
      </c>
      <c r="BR9" s="169"/>
      <c r="BS9" s="113" t="s">
        <v>639</v>
      </c>
      <c r="BT9" s="171">
        <v>2</v>
      </c>
      <c r="BU9" s="171">
        <v>4</v>
      </c>
      <c r="BV9" s="171">
        <v>2</v>
      </c>
      <c r="BW9" s="171">
        <v>4</v>
      </c>
      <c r="BX9" s="171">
        <v>2</v>
      </c>
      <c r="BY9" s="174"/>
      <c r="BZ9" s="203">
        <v>411.5823996531185</v>
      </c>
      <c r="CA9" s="169"/>
      <c r="CB9" s="113" t="s">
        <v>746</v>
      </c>
      <c r="CC9" s="171">
        <v>5</v>
      </c>
      <c r="CD9" s="171">
        <v>2</v>
      </c>
      <c r="CE9" s="171">
        <v>5</v>
      </c>
      <c r="CF9" s="174">
        <v>5</v>
      </c>
      <c r="CG9" s="204">
        <v>310.85451642185126</v>
      </c>
      <c r="CH9" s="205"/>
    </row>
    <row r="10" spans="1:86" s="206" customFormat="1" ht="12.75" hidden="1" customHeight="1" x14ac:dyDescent="0.2">
      <c r="A10" s="32">
        <v>2</v>
      </c>
      <c r="B10" s="110" t="s">
        <v>41</v>
      </c>
      <c r="C10" s="110" t="s">
        <v>72</v>
      </c>
      <c r="D10" s="33" t="s">
        <v>118</v>
      </c>
      <c r="E10" s="111" t="s">
        <v>771</v>
      </c>
      <c r="F10" s="112"/>
      <c r="G10" s="252">
        <f t="shared" si="0"/>
        <v>461.49556425878899</v>
      </c>
      <c r="H10" s="152">
        <f t="shared" si="1"/>
        <v>1277.1600421486348</v>
      </c>
      <c r="I10" s="179">
        <f t="shared" si="2"/>
        <v>6</v>
      </c>
      <c r="J10" s="179">
        <f t="shared" si="3"/>
        <v>18</v>
      </c>
      <c r="K10" s="170"/>
      <c r="L10" s="113"/>
      <c r="M10" s="171"/>
      <c r="N10" s="171"/>
      <c r="O10" s="172"/>
      <c r="P10" s="173"/>
      <c r="Q10" s="113"/>
      <c r="R10" s="171"/>
      <c r="S10" s="171"/>
      <c r="T10" s="174"/>
      <c r="U10" s="175"/>
      <c r="V10" s="173"/>
      <c r="W10" s="113"/>
      <c r="X10" s="171"/>
      <c r="Y10" s="171"/>
      <c r="Z10" s="171"/>
      <c r="AA10" s="172"/>
      <c r="AB10" s="173"/>
      <c r="AC10" s="113" t="s">
        <v>41</v>
      </c>
      <c r="AD10" s="171">
        <v>4</v>
      </c>
      <c r="AE10" s="171">
        <v>8</v>
      </c>
      <c r="AF10" s="174">
        <v>1</v>
      </c>
      <c r="AG10" s="203">
        <v>202.46466438886958</v>
      </c>
      <c r="AH10" s="169"/>
      <c r="AI10" s="113" t="s">
        <v>41</v>
      </c>
      <c r="AJ10" s="171"/>
      <c r="AK10" s="174">
        <v>1</v>
      </c>
      <c r="AL10" s="203">
        <v>103.01029995663981</v>
      </c>
      <c r="AM10" s="169"/>
      <c r="AN10" s="113"/>
      <c r="AO10" s="181"/>
      <c r="AP10" s="174"/>
      <c r="AQ10" s="175"/>
      <c r="AR10" s="169"/>
      <c r="AS10" s="114" t="s">
        <v>504</v>
      </c>
      <c r="AT10" s="171">
        <v>2</v>
      </c>
      <c r="AU10" s="174">
        <v>2</v>
      </c>
      <c r="AV10" s="203">
        <v>156.02059991327963</v>
      </c>
      <c r="AW10" s="169"/>
      <c r="AX10" s="113"/>
      <c r="AY10" s="171"/>
      <c r="AZ10" s="171"/>
      <c r="BA10" s="171"/>
      <c r="BB10" s="174"/>
      <c r="BC10" s="175"/>
      <c r="BD10" s="176"/>
      <c r="BE10" s="130"/>
      <c r="BF10" s="171"/>
      <c r="BG10" s="171"/>
      <c r="BH10" s="171"/>
      <c r="BI10" s="171"/>
      <c r="BJ10" s="174"/>
      <c r="BK10" s="203"/>
      <c r="BL10" s="169"/>
      <c r="BM10" s="113" t="s">
        <v>71</v>
      </c>
      <c r="BN10" s="171">
        <v>1</v>
      </c>
      <c r="BO10" s="171">
        <v>1</v>
      </c>
      <c r="BP10" s="174">
        <v>3</v>
      </c>
      <c r="BQ10" s="203">
        <v>263.29058719264225</v>
      </c>
      <c r="BR10" s="169"/>
      <c r="BS10" s="113" t="s">
        <v>650</v>
      </c>
      <c r="BT10" s="171">
        <v>4</v>
      </c>
      <c r="BU10" s="171">
        <v>4</v>
      </c>
      <c r="BV10" s="171">
        <v>4</v>
      </c>
      <c r="BW10" s="171">
        <v>2</v>
      </c>
      <c r="BX10" s="171">
        <v>4</v>
      </c>
      <c r="BY10" s="174"/>
      <c r="BZ10" s="203">
        <v>329.4479166766688</v>
      </c>
      <c r="CA10" s="169"/>
      <c r="CB10" s="113" t="s">
        <v>71</v>
      </c>
      <c r="CC10" s="171">
        <v>4</v>
      </c>
      <c r="CD10" s="171">
        <v>3</v>
      </c>
      <c r="CE10" s="171">
        <v>4</v>
      </c>
      <c r="CF10" s="174" t="s">
        <v>31</v>
      </c>
      <c r="CG10" s="204">
        <v>222.92597402053499</v>
      </c>
      <c r="CH10" s="205"/>
    </row>
    <row r="11" spans="1:86" s="206" customFormat="1" ht="12.75" hidden="1" customHeight="1" x14ac:dyDescent="0.2">
      <c r="A11" s="32">
        <v>1</v>
      </c>
      <c r="B11" s="110" t="s">
        <v>42</v>
      </c>
      <c r="C11" s="110">
        <v>21</v>
      </c>
      <c r="D11" s="33" t="s">
        <v>200</v>
      </c>
      <c r="E11" s="111" t="s">
        <v>738</v>
      </c>
      <c r="F11" s="112"/>
      <c r="G11" s="252">
        <f t="shared" si="0"/>
        <v>228.2642466721189</v>
      </c>
      <c r="H11" s="152">
        <f t="shared" si="1"/>
        <v>1240.3098283943457</v>
      </c>
      <c r="I11" s="179">
        <f t="shared" si="2"/>
        <v>4</v>
      </c>
      <c r="J11" s="179">
        <f t="shared" si="3"/>
        <v>15</v>
      </c>
      <c r="K11" s="170"/>
      <c r="L11" s="113"/>
      <c r="M11" s="171"/>
      <c r="N11" s="171"/>
      <c r="O11" s="172"/>
      <c r="P11" s="173"/>
      <c r="Q11" s="113"/>
      <c r="R11" s="171"/>
      <c r="S11" s="171"/>
      <c r="T11" s="174"/>
      <c r="U11" s="175"/>
      <c r="V11" s="173"/>
      <c r="W11" s="113"/>
      <c r="X11" s="171"/>
      <c r="Y11" s="171"/>
      <c r="Z11" s="171"/>
      <c r="AA11" s="172"/>
      <c r="AB11" s="173"/>
      <c r="AC11" s="113" t="s">
        <v>42</v>
      </c>
      <c r="AD11" s="171">
        <v>5</v>
      </c>
      <c r="AE11" s="171">
        <v>2</v>
      </c>
      <c r="AF11" s="174">
        <v>11</v>
      </c>
      <c r="AG11" s="203">
        <v>228.2642466721189</v>
      </c>
      <c r="AH11" s="169"/>
      <c r="AI11" s="113"/>
      <c r="AJ11" s="171"/>
      <c r="AK11" s="174"/>
      <c r="AL11" s="203"/>
      <c r="AM11" s="169"/>
      <c r="AN11" s="113"/>
      <c r="AO11" s="181"/>
      <c r="AP11" s="174"/>
      <c r="AQ11" s="175"/>
      <c r="AR11" s="169"/>
      <c r="AS11" s="114"/>
      <c r="AT11" s="171"/>
      <c r="AU11" s="174"/>
      <c r="AV11" s="203"/>
      <c r="AW11" s="169"/>
      <c r="AX11" s="113"/>
      <c r="AY11" s="171"/>
      <c r="AZ11" s="171"/>
      <c r="BA11" s="171"/>
      <c r="BB11" s="174"/>
      <c r="BC11" s="175"/>
      <c r="BD11" s="176"/>
      <c r="BE11" s="130"/>
      <c r="BF11" s="171"/>
      <c r="BG11" s="171"/>
      <c r="BH11" s="171"/>
      <c r="BI11" s="171"/>
      <c r="BJ11" s="174"/>
      <c r="BK11" s="203"/>
      <c r="BL11" s="169"/>
      <c r="BM11" s="113" t="s">
        <v>68</v>
      </c>
      <c r="BN11" s="171">
        <v>1</v>
      </c>
      <c r="BO11" s="171">
        <v>5</v>
      </c>
      <c r="BP11" s="174">
        <v>2</v>
      </c>
      <c r="BQ11" s="203">
        <v>284.95676210766663</v>
      </c>
      <c r="BR11" s="169"/>
      <c r="BS11" s="113" t="s">
        <v>653</v>
      </c>
      <c r="BT11" s="171">
        <v>3</v>
      </c>
      <c r="BU11" s="171">
        <v>3</v>
      </c>
      <c r="BV11" s="171">
        <v>3</v>
      </c>
      <c r="BW11" s="171">
        <v>3</v>
      </c>
      <c r="BX11" s="171">
        <v>3</v>
      </c>
      <c r="BY11" s="174"/>
      <c r="BZ11" s="203">
        <v>426.14393726401687</v>
      </c>
      <c r="CA11" s="169"/>
      <c r="CB11" s="113" t="s">
        <v>69</v>
      </c>
      <c r="CC11" s="171">
        <v>4</v>
      </c>
      <c r="CD11" s="171">
        <v>2</v>
      </c>
      <c r="CE11" s="171">
        <v>3</v>
      </c>
      <c r="CF11" s="174">
        <v>3</v>
      </c>
      <c r="CG11" s="204">
        <v>300.94488235054331</v>
      </c>
      <c r="CH11" s="205"/>
    </row>
    <row r="12" spans="1:86" s="206" customFormat="1" ht="12.75" hidden="1" customHeight="1" x14ac:dyDescent="0.2">
      <c r="A12" s="32">
        <v>2</v>
      </c>
      <c r="B12" s="110" t="s">
        <v>42</v>
      </c>
      <c r="C12" s="110">
        <v>90</v>
      </c>
      <c r="D12" s="33" t="s">
        <v>191</v>
      </c>
      <c r="E12" s="111" t="s">
        <v>244</v>
      </c>
      <c r="F12" s="112"/>
      <c r="G12" s="252">
        <f t="shared" si="0"/>
        <v>177.2736609539474</v>
      </c>
      <c r="H12" s="152">
        <f t="shared" si="1"/>
        <v>1089.164855114564</v>
      </c>
      <c r="I12" s="179">
        <f t="shared" si="2"/>
        <v>4</v>
      </c>
      <c r="J12" s="179">
        <f t="shared" si="3"/>
        <v>15</v>
      </c>
      <c r="K12" s="170"/>
      <c r="L12" s="113"/>
      <c r="M12" s="171"/>
      <c r="N12" s="171"/>
      <c r="O12" s="172"/>
      <c r="P12" s="173"/>
      <c r="Q12" s="113"/>
      <c r="R12" s="171"/>
      <c r="S12" s="171"/>
      <c r="T12" s="174"/>
      <c r="U12" s="175"/>
      <c r="V12" s="173"/>
      <c r="W12" s="113"/>
      <c r="X12" s="171"/>
      <c r="Y12" s="171"/>
      <c r="Z12" s="171"/>
      <c r="AA12" s="172"/>
      <c r="AB12" s="173"/>
      <c r="AC12" s="113" t="s">
        <v>42</v>
      </c>
      <c r="AD12" s="171">
        <v>4</v>
      </c>
      <c r="AE12" s="171" t="s">
        <v>32</v>
      </c>
      <c r="AF12" s="174">
        <v>4</v>
      </c>
      <c r="AG12" s="203">
        <v>177.2736609539474</v>
      </c>
      <c r="AH12" s="169"/>
      <c r="AI12" s="113"/>
      <c r="AJ12" s="171"/>
      <c r="AK12" s="174"/>
      <c r="AL12" s="203"/>
      <c r="AM12" s="169"/>
      <c r="AN12" s="113"/>
      <c r="AO12" s="181"/>
      <c r="AP12" s="174"/>
      <c r="AQ12" s="175"/>
      <c r="AR12" s="169"/>
      <c r="AS12" s="114"/>
      <c r="AT12" s="171"/>
      <c r="AU12" s="174"/>
      <c r="AV12" s="203"/>
      <c r="AW12" s="169"/>
      <c r="AX12" s="113"/>
      <c r="AY12" s="171"/>
      <c r="AZ12" s="171"/>
      <c r="BA12" s="171"/>
      <c r="BB12" s="174"/>
      <c r="BC12" s="175"/>
      <c r="BD12" s="176"/>
      <c r="BE12" s="130"/>
      <c r="BF12" s="171"/>
      <c r="BG12" s="171"/>
      <c r="BH12" s="171"/>
      <c r="BI12" s="171"/>
      <c r="BJ12" s="174"/>
      <c r="BK12" s="203"/>
      <c r="BL12" s="169"/>
      <c r="BM12" s="113" t="s">
        <v>69</v>
      </c>
      <c r="BN12" s="171">
        <v>2</v>
      </c>
      <c r="BO12" s="171">
        <v>4</v>
      </c>
      <c r="BP12" s="174">
        <v>2</v>
      </c>
      <c r="BQ12" s="203">
        <v>252.55149978319906</v>
      </c>
      <c r="BR12" s="169"/>
      <c r="BS12" s="113" t="s">
        <v>655</v>
      </c>
      <c r="BT12" s="171">
        <v>4</v>
      </c>
      <c r="BU12" s="171">
        <v>2</v>
      </c>
      <c r="BV12" s="171">
        <v>3</v>
      </c>
      <c r="BW12" s="171">
        <v>5</v>
      </c>
      <c r="BX12" s="171">
        <v>4</v>
      </c>
      <c r="BY12" s="174"/>
      <c r="BZ12" s="203">
        <v>355.84208697584131</v>
      </c>
      <c r="CA12" s="169"/>
      <c r="CB12" s="113" t="s">
        <v>70</v>
      </c>
      <c r="CC12" s="171">
        <v>5</v>
      </c>
      <c r="CD12" s="171">
        <v>4</v>
      </c>
      <c r="CE12" s="171">
        <v>2</v>
      </c>
      <c r="CF12" s="174">
        <v>1</v>
      </c>
      <c r="CG12" s="204">
        <v>303.49760740157637</v>
      </c>
      <c r="CH12" s="205"/>
    </row>
    <row r="13" spans="1:86" s="206" customFormat="1" ht="12.75" customHeight="1" x14ac:dyDescent="0.2">
      <c r="A13" s="32">
        <v>3</v>
      </c>
      <c r="B13" s="110" t="s">
        <v>43</v>
      </c>
      <c r="C13" s="110">
        <v>4496</v>
      </c>
      <c r="D13" s="33" t="s">
        <v>140</v>
      </c>
      <c r="E13" s="111" t="s">
        <v>246</v>
      </c>
      <c r="F13" s="112"/>
      <c r="G13" s="252">
        <f t="shared" si="0"/>
        <v>289.53997455872525</v>
      </c>
      <c r="H13" s="152">
        <f t="shared" si="1"/>
        <v>1084.6331404866182</v>
      </c>
      <c r="I13" s="179">
        <f t="shared" si="2"/>
        <v>4</v>
      </c>
      <c r="J13" s="179">
        <f t="shared" si="3"/>
        <v>16</v>
      </c>
      <c r="K13" s="170"/>
      <c r="L13" s="113"/>
      <c r="M13" s="171"/>
      <c r="N13" s="171"/>
      <c r="O13" s="172"/>
      <c r="P13" s="173"/>
      <c r="Q13" s="113"/>
      <c r="R13" s="171"/>
      <c r="S13" s="171"/>
      <c r="T13" s="174"/>
      <c r="U13" s="175"/>
      <c r="V13" s="173"/>
      <c r="W13" s="113"/>
      <c r="X13" s="171"/>
      <c r="Y13" s="171"/>
      <c r="Z13" s="171"/>
      <c r="AA13" s="172"/>
      <c r="AB13" s="173"/>
      <c r="AC13" s="113"/>
      <c r="AD13" s="171"/>
      <c r="AE13" s="171"/>
      <c r="AF13" s="174"/>
      <c r="AG13" s="203"/>
      <c r="AH13" s="169"/>
      <c r="AI13" s="113"/>
      <c r="AJ13" s="171"/>
      <c r="AK13" s="174"/>
      <c r="AL13" s="203"/>
      <c r="AM13" s="169"/>
      <c r="AN13" s="113"/>
      <c r="AO13" s="181"/>
      <c r="AP13" s="174"/>
      <c r="AQ13" s="175"/>
      <c r="AR13" s="169"/>
      <c r="AS13" s="114"/>
      <c r="AT13" s="171"/>
      <c r="AU13" s="174"/>
      <c r="AV13" s="203"/>
      <c r="AW13" s="169"/>
      <c r="AX13" s="113" t="s">
        <v>170</v>
      </c>
      <c r="AY13" s="171">
        <v>4</v>
      </c>
      <c r="AZ13" s="171">
        <v>4</v>
      </c>
      <c r="BA13" s="171">
        <v>3</v>
      </c>
      <c r="BB13" s="174">
        <v>3</v>
      </c>
      <c r="BC13" s="175">
        <v>289.53997455872525</v>
      </c>
      <c r="BD13" s="176"/>
      <c r="BE13" s="130"/>
      <c r="BF13" s="171"/>
      <c r="BG13" s="171"/>
      <c r="BH13" s="171"/>
      <c r="BI13" s="171"/>
      <c r="BJ13" s="174"/>
      <c r="BK13" s="203"/>
      <c r="BL13" s="169"/>
      <c r="BM13" s="113" t="s">
        <v>74</v>
      </c>
      <c r="BN13" s="171">
        <v>6</v>
      </c>
      <c r="BO13" s="171">
        <v>5</v>
      </c>
      <c r="BP13" s="174">
        <v>4</v>
      </c>
      <c r="BQ13" s="203">
        <v>133.13255731138003</v>
      </c>
      <c r="BR13" s="169"/>
      <c r="BS13" s="113" t="s">
        <v>641</v>
      </c>
      <c r="BT13" s="171">
        <v>1</v>
      </c>
      <c r="BU13" s="171">
        <v>2</v>
      </c>
      <c r="BV13" s="171">
        <v>3</v>
      </c>
      <c r="BW13" s="171">
        <v>1</v>
      </c>
      <c r="BX13" s="171" t="s">
        <v>30</v>
      </c>
      <c r="BY13" s="174"/>
      <c r="BZ13" s="203">
        <v>344.63667101828338</v>
      </c>
      <c r="CA13" s="169"/>
      <c r="CB13" s="113" t="s">
        <v>74</v>
      </c>
      <c r="CC13" s="171">
        <v>3</v>
      </c>
      <c r="CD13" s="171">
        <v>2</v>
      </c>
      <c r="CE13" s="171">
        <v>1</v>
      </c>
      <c r="CF13" s="174">
        <v>4</v>
      </c>
      <c r="CG13" s="204">
        <v>317.32393759822969</v>
      </c>
      <c r="CH13" s="205"/>
    </row>
    <row r="14" spans="1:86" s="206" customFormat="1" ht="12.75" hidden="1" customHeight="1" x14ac:dyDescent="0.2">
      <c r="A14" s="32">
        <v>3</v>
      </c>
      <c r="B14" s="110" t="s">
        <v>42</v>
      </c>
      <c r="C14" s="110" t="s">
        <v>326</v>
      </c>
      <c r="D14" s="33" t="s">
        <v>216</v>
      </c>
      <c r="E14" s="111" t="s">
        <v>230</v>
      </c>
      <c r="F14" s="112"/>
      <c r="G14" s="252">
        <f t="shared" si="0"/>
        <v>500.68549726991387</v>
      </c>
      <c r="H14" s="152">
        <f t="shared" si="1"/>
        <v>1060.9425807908669</v>
      </c>
      <c r="I14" s="179">
        <f t="shared" si="2"/>
        <v>4</v>
      </c>
      <c r="J14" s="179">
        <f t="shared" si="3"/>
        <v>12</v>
      </c>
      <c r="K14" s="170"/>
      <c r="L14" s="113"/>
      <c r="M14" s="171"/>
      <c r="N14" s="171"/>
      <c r="O14" s="172"/>
      <c r="P14" s="173"/>
      <c r="Q14" s="113"/>
      <c r="R14" s="171"/>
      <c r="S14" s="171"/>
      <c r="T14" s="174"/>
      <c r="U14" s="175"/>
      <c r="V14" s="173"/>
      <c r="W14" s="113"/>
      <c r="X14" s="171"/>
      <c r="Y14" s="171"/>
      <c r="Z14" s="171"/>
      <c r="AA14" s="172"/>
      <c r="AB14" s="173"/>
      <c r="AC14" s="113" t="s">
        <v>42</v>
      </c>
      <c r="AD14" s="171">
        <v>1</v>
      </c>
      <c r="AE14" s="171">
        <v>1</v>
      </c>
      <c r="AF14" s="174">
        <v>8</v>
      </c>
      <c r="AG14" s="203">
        <v>286.70609718319349</v>
      </c>
      <c r="AH14" s="169"/>
      <c r="AI14" s="113"/>
      <c r="AJ14" s="171"/>
      <c r="AK14" s="174"/>
      <c r="AL14" s="203"/>
      <c r="AM14" s="169"/>
      <c r="AN14" s="113"/>
      <c r="AO14" s="181"/>
      <c r="AP14" s="174"/>
      <c r="AQ14" s="175"/>
      <c r="AR14" s="169"/>
      <c r="AS14" s="114" t="s">
        <v>5</v>
      </c>
      <c r="AT14" s="171">
        <v>1</v>
      </c>
      <c r="AU14" s="174">
        <v>1</v>
      </c>
      <c r="AV14" s="203">
        <v>213.97940008672037</v>
      </c>
      <c r="AW14" s="169"/>
      <c r="AX14" s="113"/>
      <c r="AY14" s="171"/>
      <c r="AZ14" s="171"/>
      <c r="BA14" s="171"/>
      <c r="BB14" s="174"/>
      <c r="BC14" s="175"/>
      <c r="BD14" s="176"/>
      <c r="BE14" s="130"/>
      <c r="BF14" s="171"/>
      <c r="BG14" s="171"/>
      <c r="BH14" s="171"/>
      <c r="BI14" s="171"/>
      <c r="BJ14" s="174"/>
      <c r="BK14" s="203"/>
      <c r="BL14" s="169"/>
      <c r="BM14" s="113" t="s">
        <v>68</v>
      </c>
      <c r="BN14" s="171">
        <v>4</v>
      </c>
      <c r="BO14" s="171">
        <v>4</v>
      </c>
      <c r="BP14" s="174">
        <v>7</v>
      </c>
      <c r="BQ14" s="203">
        <v>220.61842803481099</v>
      </c>
      <c r="BR14" s="169"/>
      <c r="BS14" s="113"/>
      <c r="BT14" s="171"/>
      <c r="BU14" s="171"/>
      <c r="BV14" s="171"/>
      <c r="BW14" s="171"/>
      <c r="BX14" s="171"/>
      <c r="BY14" s="174"/>
      <c r="BZ14" s="203"/>
      <c r="CA14" s="169"/>
      <c r="CB14" s="113" t="s">
        <v>69</v>
      </c>
      <c r="CC14" s="171">
        <v>1</v>
      </c>
      <c r="CD14" s="171" t="s">
        <v>157</v>
      </c>
      <c r="CE14" s="171">
        <v>1</v>
      </c>
      <c r="CF14" s="174">
        <v>1</v>
      </c>
      <c r="CG14" s="204">
        <v>339.638655486142</v>
      </c>
      <c r="CH14" s="205"/>
    </row>
    <row r="15" spans="1:86" s="206" customFormat="1" ht="12.75" hidden="1" customHeight="1" x14ac:dyDescent="0.2">
      <c r="A15" s="32">
        <v>4</v>
      </c>
      <c r="B15" s="110" t="s">
        <v>42</v>
      </c>
      <c r="C15" s="110" t="s">
        <v>510</v>
      </c>
      <c r="D15" s="33" t="s">
        <v>195</v>
      </c>
      <c r="E15" s="111" t="s">
        <v>511</v>
      </c>
      <c r="F15" s="112"/>
      <c r="G15" s="252">
        <f t="shared" si="0"/>
        <v>406.50631330863104</v>
      </c>
      <c r="H15" s="152">
        <f t="shared" si="1"/>
        <v>1058.7007872169536</v>
      </c>
      <c r="I15" s="179">
        <f t="shared" si="2"/>
        <v>4</v>
      </c>
      <c r="J15" s="179">
        <f t="shared" si="3"/>
        <v>13</v>
      </c>
      <c r="K15" s="170"/>
      <c r="L15" s="113"/>
      <c r="M15" s="171"/>
      <c r="N15" s="171"/>
      <c r="O15" s="172"/>
      <c r="P15" s="173"/>
      <c r="Q15" s="113"/>
      <c r="R15" s="171"/>
      <c r="S15" s="171"/>
      <c r="T15" s="174"/>
      <c r="U15" s="175"/>
      <c r="V15" s="173"/>
      <c r="W15" s="113"/>
      <c r="X15" s="171"/>
      <c r="Y15" s="171"/>
      <c r="Z15" s="171"/>
      <c r="AA15" s="172"/>
      <c r="AB15" s="173"/>
      <c r="AC15" s="113" t="s">
        <v>42</v>
      </c>
      <c r="AD15" s="171">
        <v>6</v>
      </c>
      <c r="AE15" s="171">
        <v>5</v>
      </c>
      <c r="AF15" s="174">
        <v>2</v>
      </c>
      <c r="AG15" s="203">
        <v>260.3084257257471</v>
      </c>
      <c r="AH15" s="169"/>
      <c r="AI15" s="113"/>
      <c r="AJ15" s="171"/>
      <c r="AK15" s="174"/>
      <c r="AL15" s="203"/>
      <c r="AM15" s="169"/>
      <c r="AN15" s="113"/>
      <c r="AO15" s="181"/>
      <c r="AP15" s="174"/>
      <c r="AQ15" s="175"/>
      <c r="AR15" s="169"/>
      <c r="AS15" s="114" t="s">
        <v>6</v>
      </c>
      <c r="AT15" s="171">
        <v>3</v>
      </c>
      <c r="AU15" s="174">
        <v>2</v>
      </c>
      <c r="AV15" s="203">
        <v>146.19788758288394</v>
      </c>
      <c r="AW15" s="169"/>
      <c r="AX15" s="113"/>
      <c r="AY15" s="171"/>
      <c r="AZ15" s="171"/>
      <c r="BA15" s="171"/>
      <c r="BB15" s="174"/>
      <c r="BC15" s="175"/>
      <c r="BD15" s="176"/>
      <c r="BE15" s="130"/>
      <c r="BF15" s="171"/>
      <c r="BG15" s="171"/>
      <c r="BH15" s="171"/>
      <c r="BI15" s="171"/>
      <c r="BJ15" s="174"/>
      <c r="BK15" s="203"/>
      <c r="BL15" s="169"/>
      <c r="BM15" s="113" t="s">
        <v>69</v>
      </c>
      <c r="BN15" s="171">
        <v>5</v>
      </c>
      <c r="BO15" s="171">
        <v>2</v>
      </c>
      <c r="BP15" s="174">
        <v>3</v>
      </c>
      <c r="BQ15" s="203">
        <v>224.82148706256169</v>
      </c>
      <c r="BR15" s="169"/>
      <c r="BS15" s="113" t="s">
        <v>655</v>
      </c>
      <c r="BT15" s="171">
        <v>5</v>
      </c>
      <c r="BU15" s="171">
        <v>3</v>
      </c>
      <c r="BV15" s="171">
        <v>2</v>
      </c>
      <c r="BW15" s="171">
        <v>2</v>
      </c>
      <c r="BX15" s="171">
        <v>1</v>
      </c>
      <c r="BY15" s="174"/>
      <c r="BZ15" s="203">
        <v>427.37298684576075</v>
      </c>
      <c r="CA15" s="169"/>
      <c r="CB15" s="113"/>
      <c r="CC15" s="171"/>
      <c r="CD15" s="171"/>
      <c r="CE15" s="171"/>
      <c r="CF15" s="174"/>
      <c r="CG15" s="204"/>
      <c r="CH15" s="205"/>
    </row>
    <row r="16" spans="1:86" s="206" customFormat="1" ht="12.75" hidden="1" customHeight="1" x14ac:dyDescent="0.2">
      <c r="A16" s="32">
        <v>3</v>
      </c>
      <c r="B16" s="110" t="s">
        <v>41</v>
      </c>
      <c r="C16" s="110">
        <v>6</v>
      </c>
      <c r="D16" s="33" t="s">
        <v>117</v>
      </c>
      <c r="E16" s="111" t="s">
        <v>233</v>
      </c>
      <c r="F16" s="112"/>
      <c r="G16" s="252">
        <f t="shared" si="0"/>
        <v>251.16879615603685</v>
      </c>
      <c r="H16" s="152">
        <f t="shared" si="1"/>
        <v>1053.5454588052996</v>
      </c>
      <c r="I16" s="179">
        <f t="shared" si="2"/>
        <v>4</v>
      </c>
      <c r="J16" s="179">
        <f t="shared" si="3"/>
        <v>15</v>
      </c>
      <c r="K16" s="170"/>
      <c r="L16" s="113"/>
      <c r="M16" s="171"/>
      <c r="N16" s="171"/>
      <c r="O16" s="172"/>
      <c r="P16" s="173"/>
      <c r="Q16" s="113"/>
      <c r="R16" s="171"/>
      <c r="S16" s="171"/>
      <c r="T16" s="174"/>
      <c r="U16" s="175"/>
      <c r="V16" s="173"/>
      <c r="W16" s="113"/>
      <c r="X16" s="171"/>
      <c r="Y16" s="171"/>
      <c r="Z16" s="171"/>
      <c r="AA16" s="172"/>
      <c r="AB16" s="173"/>
      <c r="AC16" s="113" t="s">
        <v>41</v>
      </c>
      <c r="AD16" s="171">
        <v>1</v>
      </c>
      <c r="AE16" s="171">
        <v>6</v>
      </c>
      <c r="AF16" s="174">
        <v>2</v>
      </c>
      <c r="AG16" s="203">
        <v>251.16879615603685</v>
      </c>
      <c r="AH16" s="169"/>
      <c r="AI16" s="113"/>
      <c r="AJ16" s="171"/>
      <c r="AK16" s="174"/>
      <c r="AL16" s="203"/>
      <c r="AM16" s="169"/>
      <c r="AN16" s="113"/>
      <c r="AO16" s="181"/>
      <c r="AP16" s="174"/>
      <c r="AQ16" s="175"/>
      <c r="AR16" s="169"/>
      <c r="AS16" s="114"/>
      <c r="AT16" s="171"/>
      <c r="AU16" s="174"/>
      <c r="AV16" s="203"/>
      <c r="AW16" s="169"/>
      <c r="AX16" s="113"/>
      <c r="AY16" s="171"/>
      <c r="AZ16" s="171"/>
      <c r="BA16" s="171"/>
      <c r="BB16" s="174"/>
      <c r="BC16" s="175"/>
      <c r="BD16" s="176"/>
      <c r="BE16" s="130"/>
      <c r="BF16" s="171"/>
      <c r="BG16" s="171"/>
      <c r="BH16" s="171"/>
      <c r="BI16" s="171"/>
      <c r="BJ16" s="174"/>
      <c r="BK16" s="203"/>
      <c r="BL16" s="169"/>
      <c r="BM16" s="113" t="s">
        <v>67</v>
      </c>
      <c r="BN16" s="171">
        <v>2</v>
      </c>
      <c r="BO16" s="171">
        <v>5</v>
      </c>
      <c r="BP16" s="174">
        <v>3</v>
      </c>
      <c r="BQ16" s="203">
        <v>224.82148706256169</v>
      </c>
      <c r="BR16" s="169"/>
      <c r="BS16" s="113" t="s">
        <v>649</v>
      </c>
      <c r="BT16" s="171" t="s">
        <v>30</v>
      </c>
      <c r="BU16" s="171">
        <v>8</v>
      </c>
      <c r="BV16" s="171">
        <v>4</v>
      </c>
      <c r="BW16" s="171">
        <v>4</v>
      </c>
      <c r="BX16" s="171">
        <v>5</v>
      </c>
      <c r="BY16" s="174"/>
      <c r="BZ16" s="203">
        <v>251.93820026016112</v>
      </c>
      <c r="CA16" s="169"/>
      <c r="CB16" s="113" t="s">
        <v>71</v>
      </c>
      <c r="CC16" s="171">
        <v>1</v>
      </c>
      <c r="CD16" s="171" t="s">
        <v>157</v>
      </c>
      <c r="CE16" s="171">
        <v>2</v>
      </c>
      <c r="CF16" s="174">
        <v>1</v>
      </c>
      <c r="CG16" s="204">
        <v>325.61697532653994</v>
      </c>
      <c r="CH16" s="205"/>
    </row>
    <row r="17" spans="1:86" s="206" customFormat="1" ht="12.75" hidden="1" customHeight="1" x14ac:dyDescent="0.2">
      <c r="A17" s="32">
        <v>4</v>
      </c>
      <c r="B17" s="110" t="s">
        <v>41</v>
      </c>
      <c r="C17" s="110" t="s">
        <v>309</v>
      </c>
      <c r="D17" s="33" t="s">
        <v>105</v>
      </c>
      <c r="E17" s="111" t="s">
        <v>222</v>
      </c>
      <c r="F17" s="112"/>
      <c r="G17" s="252">
        <f t="shared" si="0"/>
        <v>436.21656121317727</v>
      </c>
      <c r="H17" s="152">
        <f t="shared" si="1"/>
        <v>1045.0155519695752</v>
      </c>
      <c r="I17" s="179">
        <f t="shared" si="2"/>
        <v>5</v>
      </c>
      <c r="J17" s="179">
        <f t="shared" si="3"/>
        <v>17</v>
      </c>
      <c r="K17" s="170"/>
      <c r="L17" s="113"/>
      <c r="M17" s="171"/>
      <c r="N17" s="171"/>
      <c r="O17" s="172"/>
      <c r="P17" s="173"/>
      <c r="Q17" s="113"/>
      <c r="R17" s="171"/>
      <c r="S17" s="171"/>
      <c r="T17" s="174"/>
      <c r="U17" s="175"/>
      <c r="V17" s="173"/>
      <c r="W17" s="113"/>
      <c r="X17" s="171"/>
      <c r="Y17" s="171"/>
      <c r="Z17" s="171"/>
      <c r="AA17" s="172"/>
      <c r="AB17" s="173"/>
      <c r="AC17" s="113" t="s">
        <v>41</v>
      </c>
      <c r="AD17" s="171">
        <v>3</v>
      </c>
      <c r="AE17" s="171">
        <v>2</v>
      </c>
      <c r="AF17" s="174">
        <v>6</v>
      </c>
      <c r="AG17" s="203">
        <v>224.17536138661802</v>
      </c>
      <c r="AH17" s="169"/>
      <c r="AI17" s="113"/>
      <c r="AJ17" s="171"/>
      <c r="AK17" s="174"/>
      <c r="AL17" s="203"/>
      <c r="AM17" s="169"/>
      <c r="AN17" s="113"/>
      <c r="AO17" s="181"/>
      <c r="AP17" s="174"/>
      <c r="AQ17" s="175"/>
      <c r="AR17" s="169"/>
      <c r="AS17" s="114" t="s">
        <v>504</v>
      </c>
      <c r="AT17" s="171">
        <v>1</v>
      </c>
      <c r="AU17" s="174">
        <v>1</v>
      </c>
      <c r="AV17" s="203">
        <v>212.04119982655925</v>
      </c>
      <c r="AW17" s="169"/>
      <c r="AX17" s="113"/>
      <c r="AY17" s="171"/>
      <c r="AZ17" s="171"/>
      <c r="BA17" s="171"/>
      <c r="BB17" s="174"/>
      <c r="BC17" s="175"/>
      <c r="BD17" s="176"/>
      <c r="BE17" s="130"/>
      <c r="BF17" s="171"/>
      <c r="BG17" s="171"/>
      <c r="BH17" s="171"/>
      <c r="BI17" s="171"/>
      <c r="BJ17" s="174"/>
      <c r="BK17" s="203"/>
      <c r="BL17" s="169"/>
      <c r="BM17" s="113" t="s">
        <v>67</v>
      </c>
      <c r="BN17" s="171">
        <v>7</v>
      </c>
      <c r="BO17" s="171">
        <v>7</v>
      </c>
      <c r="BP17" s="174">
        <v>8</v>
      </c>
      <c r="BQ17" s="203">
        <v>63.659838939553737</v>
      </c>
      <c r="BR17" s="169"/>
      <c r="BS17" s="113" t="s">
        <v>649</v>
      </c>
      <c r="BT17" s="171">
        <v>5</v>
      </c>
      <c r="BU17" s="171">
        <v>5</v>
      </c>
      <c r="BV17" s="171">
        <v>6</v>
      </c>
      <c r="BW17" s="171">
        <v>3</v>
      </c>
      <c r="BX17" s="171">
        <v>7</v>
      </c>
      <c r="BY17" s="174"/>
      <c r="BZ17" s="203">
        <v>305.01689446210401</v>
      </c>
      <c r="CA17" s="169"/>
      <c r="CB17" s="113" t="s">
        <v>67</v>
      </c>
      <c r="CC17" s="171">
        <v>3</v>
      </c>
      <c r="CD17" s="171" t="s">
        <v>157</v>
      </c>
      <c r="CE17" s="171">
        <v>4</v>
      </c>
      <c r="CF17" s="174">
        <v>2</v>
      </c>
      <c r="CG17" s="204">
        <v>240.12225735474021</v>
      </c>
      <c r="CH17" s="205"/>
    </row>
    <row r="18" spans="1:86" s="206" customFormat="1" ht="12.75" hidden="1" customHeight="1" x14ac:dyDescent="0.2">
      <c r="A18" s="32">
        <v>5</v>
      </c>
      <c r="B18" s="110" t="s">
        <v>41</v>
      </c>
      <c r="C18" s="110" t="s">
        <v>221</v>
      </c>
      <c r="D18" s="33" t="s">
        <v>194</v>
      </c>
      <c r="E18" s="111" t="s">
        <v>334</v>
      </c>
      <c r="F18" s="112"/>
      <c r="G18" s="252">
        <f t="shared" si="0"/>
        <v>115.26680608086866</v>
      </c>
      <c r="H18" s="152">
        <f t="shared" si="1"/>
        <v>1008.8600888658654</v>
      </c>
      <c r="I18" s="179">
        <f t="shared" si="2"/>
        <v>4</v>
      </c>
      <c r="J18" s="179">
        <f t="shared" si="3"/>
        <v>15</v>
      </c>
      <c r="K18" s="170"/>
      <c r="L18" s="113"/>
      <c r="M18" s="171"/>
      <c r="N18" s="171"/>
      <c r="O18" s="172"/>
      <c r="P18" s="173"/>
      <c r="Q18" s="113"/>
      <c r="R18" s="171"/>
      <c r="S18" s="171"/>
      <c r="T18" s="174"/>
      <c r="U18" s="175"/>
      <c r="V18" s="173"/>
      <c r="W18" s="113"/>
      <c r="X18" s="171"/>
      <c r="Y18" s="171"/>
      <c r="Z18" s="171"/>
      <c r="AA18" s="172"/>
      <c r="AB18" s="173"/>
      <c r="AC18" s="113" t="s">
        <v>41</v>
      </c>
      <c r="AD18" s="171">
        <v>7</v>
      </c>
      <c r="AE18" s="171">
        <v>5</v>
      </c>
      <c r="AF18" s="174">
        <v>8</v>
      </c>
      <c r="AG18" s="203">
        <v>115.26680608086866</v>
      </c>
      <c r="AH18" s="169"/>
      <c r="AI18" s="113"/>
      <c r="AJ18" s="171"/>
      <c r="AK18" s="174"/>
      <c r="AL18" s="203"/>
      <c r="AM18" s="169"/>
      <c r="AN18" s="113"/>
      <c r="AO18" s="181"/>
      <c r="AP18" s="174"/>
      <c r="AQ18" s="175"/>
      <c r="AR18" s="169"/>
      <c r="AS18" s="114"/>
      <c r="AT18" s="171"/>
      <c r="AU18" s="174"/>
      <c r="AV18" s="203"/>
      <c r="AW18" s="169"/>
      <c r="AX18" s="113"/>
      <c r="AY18" s="171"/>
      <c r="AZ18" s="171"/>
      <c r="BA18" s="171"/>
      <c r="BB18" s="174"/>
      <c r="BC18" s="175"/>
      <c r="BD18" s="176"/>
      <c r="BE18" s="130"/>
      <c r="BF18" s="171"/>
      <c r="BG18" s="171"/>
      <c r="BH18" s="171"/>
      <c r="BI18" s="171"/>
      <c r="BJ18" s="174"/>
      <c r="BK18" s="203"/>
      <c r="BL18" s="169"/>
      <c r="BM18" s="113" t="s">
        <v>602</v>
      </c>
      <c r="BN18" s="171">
        <v>1</v>
      </c>
      <c r="BO18" s="171">
        <v>2</v>
      </c>
      <c r="BP18" s="174">
        <v>1</v>
      </c>
      <c r="BQ18" s="203">
        <v>303.66757088820282</v>
      </c>
      <c r="BR18" s="169"/>
      <c r="BS18" s="113" t="s">
        <v>639</v>
      </c>
      <c r="BT18" s="171">
        <v>3</v>
      </c>
      <c r="BU18" s="171">
        <v>1</v>
      </c>
      <c r="BV18" s="171">
        <v>1</v>
      </c>
      <c r="BW18" s="171">
        <v>2</v>
      </c>
      <c r="BX18" s="171" t="s">
        <v>30</v>
      </c>
      <c r="BY18" s="174"/>
      <c r="BZ18" s="203">
        <v>403.34208697584131</v>
      </c>
      <c r="CA18" s="169"/>
      <c r="CB18" s="113" t="s">
        <v>746</v>
      </c>
      <c r="CC18" s="171" t="s">
        <v>30</v>
      </c>
      <c r="CD18" s="171" t="s">
        <v>30</v>
      </c>
      <c r="CE18" s="171">
        <v>2</v>
      </c>
      <c r="CF18" s="174">
        <v>5</v>
      </c>
      <c r="CG18" s="204">
        <v>186.58362492095247</v>
      </c>
      <c r="CH18" s="205"/>
    </row>
    <row r="19" spans="1:86" s="206" customFormat="1" ht="12.75" hidden="1" customHeight="1" x14ac:dyDescent="0.2">
      <c r="A19" s="32">
        <v>6</v>
      </c>
      <c r="B19" s="110" t="s">
        <v>41</v>
      </c>
      <c r="C19" s="110" t="s">
        <v>311</v>
      </c>
      <c r="D19" s="33" t="s">
        <v>163</v>
      </c>
      <c r="E19" s="111" t="s">
        <v>567</v>
      </c>
      <c r="F19" s="112"/>
      <c r="G19" s="252">
        <f t="shared" si="0"/>
        <v>367.84293227482084</v>
      </c>
      <c r="H19" s="152">
        <f t="shared" si="1"/>
        <v>947.31194507030887</v>
      </c>
      <c r="I19" s="179">
        <f t="shared" si="2"/>
        <v>5</v>
      </c>
      <c r="J19" s="179">
        <f t="shared" si="3"/>
        <v>16</v>
      </c>
      <c r="K19" s="170"/>
      <c r="L19" s="113"/>
      <c r="M19" s="171"/>
      <c r="N19" s="171"/>
      <c r="O19" s="172"/>
      <c r="P19" s="173"/>
      <c r="Q19" s="113"/>
      <c r="R19" s="171"/>
      <c r="S19" s="171"/>
      <c r="T19" s="174"/>
      <c r="U19" s="175"/>
      <c r="V19" s="173"/>
      <c r="W19" s="113"/>
      <c r="X19" s="171"/>
      <c r="Y19" s="171"/>
      <c r="Z19" s="171"/>
      <c r="AA19" s="172"/>
      <c r="AB19" s="173"/>
      <c r="AC19" s="113" t="s">
        <v>41</v>
      </c>
      <c r="AD19" s="171">
        <v>2</v>
      </c>
      <c r="AE19" s="171">
        <v>1</v>
      </c>
      <c r="AF19" s="174">
        <v>5</v>
      </c>
      <c r="AG19" s="203">
        <v>263.07171972762421</v>
      </c>
      <c r="AH19" s="169"/>
      <c r="AI19" s="113" t="s">
        <v>41</v>
      </c>
      <c r="AJ19" s="171">
        <v>1</v>
      </c>
      <c r="AK19" s="174"/>
      <c r="AL19" s="203">
        <v>104.77121254719663</v>
      </c>
      <c r="AM19" s="169"/>
      <c r="AN19" s="113"/>
      <c r="AO19" s="181"/>
      <c r="AP19" s="174"/>
      <c r="AQ19" s="175"/>
      <c r="AR19" s="169"/>
      <c r="AS19" s="114"/>
      <c r="AT19" s="171"/>
      <c r="AU19" s="174"/>
      <c r="AV19" s="203"/>
      <c r="AW19" s="169"/>
      <c r="AX19" s="113"/>
      <c r="AY19" s="171"/>
      <c r="AZ19" s="171"/>
      <c r="BA19" s="171"/>
      <c r="BB19" s="174"/>
      <c r="BC19" s="175"/>
      <c r="BD19" s="176"/>
      <c r="BE19" s="130"/>
      <c r="BF19" s="171"/>
      <c r="BG19" s="171"/>
      <c r="BH19" s="171"/>
      <c r="BI19" s="171"/>
      <c r="BJ19" s="174"/>
      <c r="BK19" s="203"/>
      <c r="BL19" s="169"/>
      <c r="BM19" s="113" t="s">
        <v>67</v>
      </c>
      <c r="BN19" s="171">
        <v>6</v>
      </c>
      <c r="BO19" s="171">
        <v>2</v>
      </c>
      <c r="BP19" s="174">
        <v>4</v>
      </c>
      <c r="BQ19" s="203">
        <v>197.78028723600244</v>
      </c>
      <c r="BR19" s="169"/>
      <c r="BS19" s="113" t="s">
        <v>649</v>
      </c>
      <c r="BT19" s="171">
        <v>7</v>
      </c>
      <c r="BU19" s="171">
        <v>4</v>
      </c>
      <c r="BV19" s="171">
        <v>7</v>
      </c>
      <c r="BW19" s="171">
        <v>8</v>
      </c>
      <c r="BX19" s="171">
        <v>8</v>
      </c>
      <c r="BY19" s="174"/>
      <c r="BZ19" s="203">
        <v>219.01563954659636</v>
      </c>
      <c r="CA19" s="169"/>
      <c r="CB19" s="113" t="s">
        <v>67</v>
      </c>
      <c r="CC19" s="171">
        <v>4</v>
      </c>
      <c r="CD19" s="171" t="s">
        <v>157</v>
      </c>
      <c r="CE19" s="171">
        <v>6</v>
      </c>
      <c r="CF19" s="174">
        <v>4</v>
      </c>
      <c r="CG19" s="204">
        <v>162.67308601288914</v>
      </c>
      <c r="CH19" s="205"/>
    </row>
    <row r="20" spans="1:86" s="206" customFormat="1" ht="12.75" hidden="1" customHeight="1" x14ac:dyDescent="0.2">
      <c r="A20" s="32">
        <v>7</v>
      </c>
      <c r="B20" s="110" t="s">
        <v>41</v>
      </c>
      <c r="C20" s="110" t="s">
        <v>314</v>
      </c>
      <c r="D20" s="33" t="s">
        <v>231</v>
      </c>
      <c r="E20" s="111" t="s">
        <v>728</v>
      </c>
      <c r="F20" s="112"/>
      <c r="G20" s="252">
        <f t="shared" si="0"/>
        <v>0</v>
      </c>
      <c r="H20" s="152">
        <f t="shared" si="1"/>
        <v>918.83913912415869</v>
      </c>
      <c r="I20" s="179">
        <f t="shared" si="2"/>
        <v>2</v>
      </c>
      <c r="J20" s="179">
        <f t="shared" si="3"/>
        <v>9</v>
      </c>
      <c r="K20" s="170"/>
      <c r="L20" s="113"/>
      <c r="M20" s="171"/>
      <c r="N20" s="171"/>
      <c r="O20" s="172"/>
      <c r="P20" s="173"/>
      <c r="Q20" s="113"/>
      <c r="R20" s="171"/>
      <c r="S20" s="171"/>
      <c r="T20" s="174"/>
      <c r="U20" s="175"/>
      <c r="V20" s="173"/>
      <c r="W20" s="113"/>
      <c r="X20" s="171"/>
      <c r="Y20" s="171"/>
      <c r="Z20" s="171"/>
      <c r="AA20" s="172"/>
      <c r="AB20" s="173"/>
      <c r="AC20" s="113"/>
      <c r="AD20" s="171"/>
      <c r="AE20" s="171"/>
      <c r="AF20" s="174"/>
      <c r="AG20" s="203"/>
      <c r="AH20" s="169"/>
      <c r="AI20" s="113"/>
      <c r="AJ20" s="171"/>
      <c r="AK20" s="174"/>
      <c r="AL20" s="203"/>
      <c r="AM20" s="169"/>
      <c r="AN20" s="113"/>
      <c r="AO20" s="181"/>
      <c r="AP20" s="174"/>
      <c r="AQ20" s="175"/>
      <c r="AR20" s="169"/>
      <c r="AS20" s="114"/>
      <c r="AT20" s="171"/>
      <c r="AU20" s="174"/>
      <c r="AV20" s="203"/>
      <c r="AW20" s="169"/>
      <c r="AX20" s="113"/>
      <c r="AY20" s="171"/>
      <c r="AZ20" s="171"/>
      <c r="BA20" s="171"/>
      <c r="BB20" s="174"/>
      <c r="BC20" s="175"/>
      <c r="BD20" s="176"/>
      <c r="BE20" s="130"/>
      <c r="BF20" s="171"/>
      <c r="BG20" s="171"/>
      <c r="BH20" s="171"/>
      <c r="BI20" s="171"/>
      <c r="BJ20" s="174"/>
      <c r="BK20" s="203"/>
      <c r="BL20" s="169"/>
      <c r="BM20" s="113"/>
      <c r="BN20" s="171"/>
      <c r="BO20" s="171"/>
      <c r="BP20" s="174"/>
      <c r="BQ20" s="203"/>
      <c r="BR20" s="169"/>
      <c r="BS20" s="113" t="s">
        <v>650</v>
      </c>
      <c r="BT20" s="171">
        <v>1</v>
      </c>
      <c r="BU20" s="171">
        <v>1</v>
      </c>
      <c r="BV20" s="171">
        <v>1</v>
      </c>
      <c r="BW20" s="171">
        <v>3</v>
      </c>
      <c r="BX20" s="171">
        <v>1</v>
      </c>
      <c r="BY20" s="174"/>
      <c r="BZ20" s="203">
        <v>508.91226088208765</v>
      </c>
      <c r="CA20" s="169"/>
      <c r="CB20" s="113" t="s">
        <v>71</v>
      </c>
      <c r="CC20" s="171">
        <v>2</v>
      </c>
      <c r="CD20" s="171">
        <v>1</v>
      </c>
      <c r="CE20" s="171">
        <v>1</v>
      </c>
      <c r="CF20" s="174">
        <v>2</v>
      </c>
      <c r="CG20" s="204">
        <v>409.9268782420711</v>
      </c>
      <c r="CH20" s="205"/>
    </row>
    <row r="21" spans="1:86" s="206" customFormat="1" ht="12.75" hidden="1" customHeight="1" x14ac:dyDescent="0.2">
      <c r="A21" s="32">
        <v>8</v>
      </c>
      <c r="B21" s="110" t="s">
        <v>41</v>
      </c>
      <c r="C21" s="110" t="s">
        <v>648</v>
      </c>
      <c r="D21" s="33" t="s">
        <v>673</v>
      </c>
      <c r="E21" s="111" t="s">
        <v>694</v>
      </c>
      <c r="F21" s="112"/>
      <c r="G21" s="252">
        <f t="shared" si="0"/>
        <v>0</v>
      </c>
      <c r="H21" s="152">
        <f t="shared" si="1"/>
        <v>906.50790735821624</v>
      </c>
      <c r="I21" s="179">
        <f t="shared" si="2"/>
        <v>2</v>
      </c>
      <c r="J21" s="179">
        <f t="shared" si="3"/>
        <v>9</v>
      </c>
      <c r="K21" s="170"/>
      <c r="L21" s="113"/>
      <c r="M21" s="171"/>
      <c r="N21" s="171"/>
      <c r="O21" s="172"/>
      <c r="P21" s="173"/>
      <c r="Q21" s="113"/>
      <c r="R21" s="171"/>
      <c r="S21" s="171"/>
      <c r="T21" s="174"/>
      <c r="U21" s="175"/>
      <c r="V21" s="173"/>
      <c r="W21" s="113"/>
      <c r="X21" s="171"/>
      <c r="Y21" s="171"/>
      <c r="Z21" s="171"/>
      <c r="AA21" s="172"/>
      <c r="AB21" s="173"/>
      <c r="AC21" s="113"/>
      <c r="AD21" s="171"/>
      <c r="AE21" s="171"/>
      <c r="AF21" s="174"/>
      <c r="AG21" s="203"/>
      <c r="AH21" s="169"/>
      <c r="AI21" s="113"/>
      <c r="AJ21" s="171"/>
      <c r="AK21" s="174"/>
      <c r="AL21" s="203"/>
      <c r="AM21" s="169"/>
      <c r="AN21" s="113"/>
      <c r="AO21" s="181"/>
      <c r="AP21" s="174"/>
      <c r="AQ21" s="175"/>
      <c r="AR21" s="169"/>
      <c r="AS21" s="114"/>
      <c r="AT21" s="171"/>
      <c r="AU21" s="174"/>
      <c r="AV21" s="203"/>
      <c r="AW21" s="169"/>
      <c r="AX21" s="113"/>
      <c r="AY21" s="171"/>
      <c r="AZ21" s="171"/>
      <c r="BA21" s="171"/>
      <c r="BB21" s="174"/>
      <c r="BC21" s="175"/>
      <c r="BD21" s="176"/>
      <c r="BE21" s="130"/>
      <c r="BF21" s="171"/>
      <c r="BG21" s="171"/>
      <c r="BH21" s="171"/>
      <c r="BI21" s="171"/>
      <c r="BJ21" s="174"/>
      <c r="BK21" s="203"/>
      <c r="BL21" s="169"/>
      <c r="BM21" s="113"/>
      <c r="BN21" s="171"/>
      <c r="BO21" s="171"/>
      <c r="BP21" s="174"/>
      <c r="BQ21" s="203"/>
      <c r="BR21" s="169"/>
      <c r="BS21" s="113" t="s">
        <v>649</v>
      </c>
      <c r="BT21" s="171">
        <v>1</v>
      </c>
      <c r="BU21" s="171">
        <v>2</v>
      </c>
      <c r="BV21" s="171">
        <v>1</v>
      </c>
      <c r="BW21" s="171">
        <v>5</v>
      </c>
      <c r="BX21" s="171">
        <v>1</v>
      </c>
      <c r="BY21" s="174"/>
      <c r="BZ21" s="203">
        <v>490</v>
      </c>
      <c r="CA21" s="169"/>
      <c r="CB21" s="113" t="s">
        <v>67</v>
      </c>
      <c r="CC21" s="171">
        <v>1</v>
      </c>
      <c r="CD21" s="171">
        <v>1</v>
      </c>
      <c r="CE21" s="171">
        <v>2</v>
      </c>
      <c r="CF21" s="174">
        <v>1</v>
      </c>
      <c r="CG21" s="204">
        <v>416.50790735821619</v>
      </c>
      <c r="CH21" s="205"/>
    </row>
    <row r="22" spans="1:86" s="206" customFormat="1" ht="12.75" customHeight="1" x14ac:dyDescent="0.2">
      <c r="A22" s="32">
        <v>4</v>
      </c>
      <c r="B22" s="110" t="s">
        <v>43</v>
      </c>
      <c r="C22" s="110" t="s">
        <v>644</v>
      </c>
      <c r="D22" s="33" t="s">
        <v>668</v>
      </c>
      <c r="E22" s="111" t="s">
        <v>669</v>
      </c>
      <c r="F22" s="112"/>
      <c r="G22" s="252">
        <f t="shared" si="0"/>
        <v>0</v>
      </c>
      <c r="H22" s="152">
        <f t="shared" si="1"/>
        <v>904.42153827932384</v>
      </c>
      <c r="I22" s="179">
        <f t="shared" si="2"/>
        <v>2</v>
      </c>
      <c r="J22" s="179">
        <f t="shared" si="3"/>
        <v>10</v>
      </c>
      <c r="K22" s="170"/>
      <c r="L22" s="113"/>
      <c r="M22" s="171"/>
      <c r="N22" s="171"/>
      <c r="O22" s="172"/>
      <c r="P22" s="173"/>
      <c r="Q22" s="113"/>
      <c r="R22" s="171"/>
      <c r="S22" s="171"/>
      <c r="T22" s="174"/>
      <c r="U22" s="175"/>
      <c r="V22" s="173"/>
      <c r="W22" s="113"/>
      <c r="X22" s="171"/>
      <c r="Y22" s="171"/>
      <c r="Z22" s="171"/>
      <c r="AA22" s="172"/>
      <c r="AB22" s="173"/>
      <c r="AC22" s="113"/>
      <c r="AD22" s="171"/>
      <c r="AE22" s="171"/>
      <c r="AF22" s="174"/>
      <c r="AG22" s="203"/>
      <c r="AH22" s="169"/>
      <c r="AI22" s="113"/>
      <c r="AJ22" s="171"/>
      <c r="AK22" s="174"/>
      <c r="AL22" s="203"/>
      <c r="AM22" s="169"/>
      <c r="AN22" s="113"/>
      <c r="AO22" s="181"/>
      <c r="AP22" s="174"/>
      <c r="AQ22" s="175"/>
      <c r="AR22" s="169"/>
      <c r="AS22" s="114"/>
      <c r="AT22" s="171"/>
      <c r="AU22" s="174"/>
      <c r="AV22" s="203"/>
      <c r="AW22" s="169"/>
      <c r="AX22" s="113"/>
      <c r="AY22" s="171"/>
      <c r="AZ22" s="171"/>
      <c r="BA22" s="171"/>
      <c r="BB22" s="174"/>
      <c r="BC22" s="175"/>
      <c r="BD22" s="176"/>
      <c r="BE22" s="130"/>
      <c r="BF22" s="171"/>
      <c r="BG22" s="171"/>
      <c r="BH22" s="171"/>
      <c r="BI22" s="171"/>
      <c r="BJ22" s="174"/>
      <c r="BK22" s="203"/>
      <c r="BL22" s="169"/>
      <c r="BM22" s="113"/>
      <c r="BN22" s="171"/>
      <c r="BO22" s="171"/>
      <c r="BP22" s="174"/>
      <c r="BQ22" s="203"/>
      <c r="BR22" s="169"/>
      <c r="BS22" s="113" t="s">
        <v>643</v>
      </c>
      <c r="BT22" s="171">
        <v>5</v>
      </c>
      <c r="BU22" s="171">
        <v>2</v>
      </c>
      <c r="BV22" s="171">
        <v>2</v>
      </c>
      <c r="BW22" s="171">
        <v>2</v>
      </c>
      <c r="BX22" s="171">
        <v>2</v>
      </c>
      <c r="BY22" s="174">
        <v>2</v>
      </c>
      <c r="BZ22" s="203">
        <v>535.21335073980015</v>
      </c>
      <c r="CA22" s="169"/>
      <c r="CB22" s="113" t="s">
        <v>73</v>
      </c>
      <c r="CC22" s="171">
        <v>1</v>
      </c>
      <c r="CD22" s="171">
        <v>6</v>
      </c>
      <c r="CE22" s="171">
        <v>2</v>
      </c>
      <c r="CF22" s="174">
        <v>1</v>
      </c>
      <c r="CG22" s="204">
        <v>369.20818753952375</v>
      </c>
      <c r="CH22" s="205"/>
    </row>
    <row r="23" spans="1:86" s="206" customFormat="1" ht="12.75" hidden="1" customHeight="1" x14ac:dyDescent="0.2">
      <c r="A23" s="32">
        <v>5</v>
      </c>
      <c r="B23" s="110" t="s">
        <v>42</v>
      </c>
      <c r="C23" s="110">
        <v>2</v>
      </c>
      <c r="D23" s="33" t="s">
        <v>228</v>
      </c>
      <c r="E23" s="111" t="s">
        <v>229</v>
      </c>
      <c r="F23" s="112"/>
      <c r="G23" s="252">
        <f t="shared" si="0"/>
        <v>0</v>
      </c>
      <c r="H23" s="152">
        <f t="shared" si="1"/>
        <v>884.05085769060338</v>
      </c>
      <c r="I23" s="179">
        <f t="shared" si="2"/>
        <v>3</v>
      </c>
      <c r="J23" s="179">
        <f t="shared" si="3"/>
        <v>12</v>
      </c>
      <c r="K23" s="170"/>
      <c r="L23" s="113"/>
      <c r="M23" s="171"/>
      <c r="N23" s="171"/>
      <c r="O23" s="172"/>
      <c r="P23" s="173"/>
      <c r="Q23" s="113"/>
      <c r="R23" s="171"/>
      <c r="S23" s="171"/>
      <c r="T23" s="174"/>
      <c r="U23" s="175"/>
      <c r="V23" s="173"/>
      <c r="W23" s="113"/>
      <c r="X23" s="171"/>
      <c r="Y23" s="171"/>
      <c r="Z23" s="171"/>
      <c r="AA23" s="172"/>
      <c r="AB23" s="173"/>
      <c r="AC23" s="113"/>
      <c r="AD23" s="171"/>
      <c r="AE23" s="171"/>
      <c r="AF23" s="174"/>
      <c r="AG23" s="203"/>
      <c r="AH23" s="169"/>
      <c r="AI23" s="113"/>
      <c r="AJ23" s="171"/>
      <c r="AK23" s="174"/>
      <c r="AL23" s="203"/>
      <c r="AM23" s="169"/>
      <c r="AN23" s="113"/>
      <c r="AO23" s="181"/>
      <c r="AP23" s="174"/>
      <c r="AQ23" s="175"/>
      <c r="AR23" s="169"/>
      <c r="AS23" s="114"/>
      <c r="AT23" s="171"/>
      <c r="AU23" s="174"/>
      <c r="AV23" s="203"/>
      <c r="AW23" s="169"/>
      <c r="AX23" s="113"/>
      <c r="AY23" s="171"/>
      <c r="AZ23" s="171"/>
      <c r="BA23" s="171"/>
      <c r="BB23" s="174"/>
      <c r="BC23" s="175"/>
      <c r="BD23" s="176"/>
      <c r="BE23" s="130"/>
      <c r="BF23" s="171"/>
      <c r="BG23" s="171"/>
      <c r="BH23" s="171"/>
      <c r="BI23" s="171"/>
      <c r="BJ23" s="174"/>
      <c r="BK23" s="203"/>
      <c r="BL23" s="169"/>
      <c r="BM23" s="113" t="s">
        <v>602</v>
      </c>
      <c r="BN23" s="171">
        <v>2</v>
      </c>
      <c r="BO23" s="171">
        <v>3</v>
      </c>
      <c r="BP23" s="174">
        <v>4</v>
      </c>
      <c r="BQ23" s="203">
        <v>209.54242509439325</v>
      </c>
      <c r="BR23" s="169"/>
      <c r="BS23" s="113" t="s">
        <v>639</v>
      </c>
      <c r="BT23" s="171">
        <v>4</v>
      </c>
      <c r="BU23" s="171">
        <v>3</v>
      </c>
      <c r="BV23" s="171">
        <v>3</v>
      </c>
      <c r="BW23" s="171">
        <v>3</v>
      </c>
      <c r="BX23" s="171" t="s">
        <v>30</v>
      </c>
      <c r="BY23" s="174"/>
      <c r="BZ23" s="203">
        <v>315.78936192480825</v>
      </c>
      <c r="CA23" s="169"/>
      <c r="CB23" s="113" t="s">
        <v>746</v>
      </c>
      <c r="CC23" s="171">
        <v>2</v>
      </c>
      <c r="CD23" s="171">
        <v>3</v>
      </c>
      <c r="CE23" s="171">
        <v>5</v>
      </c>
      <c r="CF23" s="174">
        <v>2</v>
      </c>
      <c r="CG23" s="204">
        <v>358.71907067140182</v>
      </c>
      <c r="CH23" s="205"/>
    </row>
    <row r="24" spans="1:86" s="206" customFormat="1" ht="12.75" hidden="1" customHeight="1" x14ac:dyDescent="0.2">
      <c r="A24" s="32">
        <v>6</v>
      </c>
      <c r="B24" s="110" t="s">
        <v>42</v>
      </c>
      <c r="C24" s="110">
        <v>8507</v>
      </c>
      <c r="D24" s="33" t="s">
        <v>359</v>
      </c>
      <c r="E24" s="111" t="s">
        <v>714</v>
      </c>
      <c r="F24" s="112"/>
      <c r="G24" s="252">
        <f t="shared" si="0"/>
        <v>486.62314328608556</v>
      </c>
      <c r="H24" s="152">
        <f t="shared" si="1"/>
        <v>836.44576840705133</v>
      </c>
      <c r="I24" s="179">
        <f t="shared" si="2"/>
        <v>3</v>
      </c>
      <c r="J24" s="179">
        <f t="shared" si="3"/>
        <v>9</v>
      </c>
      <c r="K24" s="170"/>
      <c r="L24" s="113"/>
      <c r="M24" s="171"/>
      <c r="N24" s="171"/>
      <c r="O24" s="172"/>
      <c r="P24" s="173"/>
      <c r="Q24" s="113"/>
      <c r="R24" s="171"/>
      <c r="S24" s="171"/>
      <c r="T24" s="174"/>
      <c r="U24" s="175"/>
      <c r="V24" s="173"/>
      <c r="W24" s="113"/>
      <c r="X24" s="171"/>
      <c r="Y24" s="171"/>
      <c r="Z24" s="171"/>
      <c r="AA24" s="172"/>
      <c r="AB24" s="173"/>
      <c r="AC24" s="113" t="s">
        <v>42</v>
      </c>
      <c r="AD24" s="171">
        <v>3</v>
      </c>
      <c r="AE24" s="171">
        <v>3</v>
      </c>
      <c r="AF24" s="174">
        <v>1</v>
      </c>
      <c r="AG24" s="203">
        <v>303.84163078224913</v>
      </c>
      <c r="AH24" s="169"/>
      <c r="AI24" s="113" t="s">
        <v>42</v>
      </c>
      <c r="AJ24" s="171">
        <v>2</v>
      </c>
      <c r="AK24" s="174">
        <v>1</v>
      </c>
      <c r="AL24" s="203">
        <v>182.78151250383644</v>
      </c>
      <c r="AM24" s="169"/>
      <c r="AN24" s="113"/>
      <c r="AO24" s="181"/>
      <c r="AP24" s="174"/>
      <c r="AQ24" s="175"/>
      <c r="AR24" s="169"/>
      <c r="AS24" s="114"/>
      <c r="AT24" s="171"/>
      <c r="AU24" s="174"/>
      <c r="AV24" s="203"/>
      <c r="AW24" s="169"/>
      <c r="AX24" s="113"/>
      <c r="AY24" s="171"/>
      <c r="AZ24" s="171"/>
      <c r="BA24" s="171"/>
      <c r="BB24" s="174"/>
      <c r="BC24" s="175"/>
      <c r="BD24" s="176"/>
      <c r="BE24" s="130"/>
      <c r="BF24" s="171"/>
      <c r="BG24" s="171"/>
      <c r="BH24" s="171"/>
      <c r="BI24" s="171"/>
      <c r="BJ24" s="174"/>
      <c r="BK24" s="203"/>
      <c r="BL24" s="169"/>
      <c r="BM24" s="113"/>
      <c r="BN24" s="171"/>
      <c r="BO24" s="171"/>
      <c r="BP24" s="174"/>
      <c r="BQ24" s="203"/>
      <c r="BR24" s="169"/>
      <c r="BS24" s="113"/>
      <c r="BT24" s="171"/>
      <c r="BU24" s="171"/>
      <c r="BV24" s="171"/>
      <c r="BW24" s="171"/>
      <c r="BX24" s="171"/>
      <c r="BY24" s="174"/>
      <c r="BZ24" s="203"/>
      <c r="CA24" s="169"/>
      <c r="CB24" s="113" t="s">
        <v>70</v>
      </c>
      <c r="CC24" s="171">
        <v>1</v>
      </c>
      <c r="CD24" s="171">
        <v>2</v>
      </c>
      <c r="CE24" s="171">
        <v>3</v>
      </c>
      <c r="CF24" s="174">
        <v>3</v>
      </c>
      <c r="CG24" s="204">
        <v>349.82262512096577</v>
      </c>
      <c r="CH24" s="205"/>
    </row>
    <row r="25" spans="1:86" s="206" customFormat="1" ht="12.75" hidden="1" customHeight="1" x14ac:dyDescent="0.2">
      <c r="A25" s="32">
        <v>7</v>
      </c>
      <c r="B25" s="110" t="s">
        <v>42</v>
      </c>
      <c r="C25" s="110" t="s">
        <v>654</v>
      </c>
      <c r="D25" s="33" t="s">
        <v>685</v>
      </c>
      <c r="E25" s="111" t="s">
        <v>713</v>
      </c>
      <c r="F25" s="112"/>
      <c r="G25" s="252">
        <f t="shared" si="0"/>
        <v>0</v>
      </c>
      <c r="H25" s="152">
        <f t="shared" si="1"/>
        <v>834.69082639439114</v>
      </c>
      <c r="I25" s="179">
        <f t="shared" si="2"/>
        <v>2</v>
      </c>
      <c r="J25" s="179">
        <f t="shared" si="3"/>
        <v>9</v>
      </c>
      <c r="K25" s="170"/>
      <c r="L25" s="113"/>
      <c r="M25" s="171"/>
      <c r="N25" s="171"/>
      <c r="O25" s="172"/>
      <c r="P25" s="173"/>
      <c r="Q25" s="113"/>
      <c r="R25" s="171"/>
      <c r="S25" s="171"/>
      <c r="T25" s="174"/>
      <c r="U25" s="175"/>
      <c r="V25" s="173"/>
      <c r="W25" s="113"/>
      <c r="X25" s="171"/>
      <c r="Y25" s="171"/>
      <c r="Z25" s="171"/>
      <c r="AA25" s="172"/>
      <c r="AB25" s="173"/>
      <c r="AC25" s="113"/>
      <c r="AD25" s="171"/>
      <c r="AE25" s="171"/>
      <c r="AF25" s="174"/>
      <c r="AG25" s="203"/>
      <c r="AH25" s="169"/>
      <c r="AI25" s="113"/>
      <c r="AJ25" s="171"/>
      <c r="AK25" s="174"/>
      <c r="AL25" s="203"/>
      <c r="AM25" s="169"/>
      <c r="AN25" s="113"/>
      <c r="AO25" s="181"/>
      <c r="AP25" s="174"/>
      <c r="AQ25" s="175"/>
      <c r="AR25" s="169"/>
      <c r="AS25" s="114"/>
      <c r="AT25" s="171"/>
      <c r="AU25" s="174"/>
      <c r="AV25" s="203"/>
      <c r="AW25" s="169"/>
      <c r="AX25" s="113"/>
      <c r="AY25" s="171"/>
      <c r="AZ25" s="171"/>
      <c r="BA25" s="171"/>
      <c r="BB25" s="174"/>
      <c r="BC25" s="175"/>
      <c r="BD25" s="176"/>
      <c r="BE25" s="130"/>
      <c r="BF25" s="171"/>
      <c r="BG25" s="171"/>
      <c r="BH25" s="171"/>
      <c r="BI25" s="171"/>
      <c r="BJ25" s="174"/>
      <c r="BK25" s="203"/>
      <c r="BL25" s="169"/>
      <c r="BM25" s="113"/>
      <c r="BN25" s="171"/>
      <c r="BO25" s="171"/>
      <c r="BP25" s="174"/>
      <c r="BQ25" s="203"/>
      <c r="BR25" s="169"/>
      <c r="BS25" s="113" t="s">
        <v>655</v>
      </c>
      <c r="BT25" s="171">
        <v>1</v>
      </c>
      <c r="BU25" s="171">
        <v>1</v>
      </c>
      <c r="BV25" s="171">
        <v>1</v>
      </c>
      <c r="BW25" s="171">
        <v>1</v>
      </c>
      <c r="BX25" s="171">
        <v>2</v>
      </c>
      <c r="BY25" s="174"/>
      <c r="BZ25" s="203">
        <v>529.64419939295738</v>
      </c>
      <c r="CA25" s="169"/>
      <c r="CB25" s="113" t="s">
        <v>70</v>
      </c>
      <c r="CC25" s="171">
        <v>2</v>
      </c>
      <c r="CD25" s="171" t="s">
        <v>30</v>
      </c>
      <c r="CE25" s="171">
        <v>1</v>
      </c>
      <c r="CF25" s="174">
        <v>2</v>
      </c>
      <c r="CG25" s="204">
        <v>305.04662700143376</v>
      </c>
      <c r="CH25" s="205"/>
    </row>
    <row r="26" spans="1:86" s="206" customFormat="1" ht="12.75" customHeight="1" x14ac:dyDescent="0.2">
      <c r="A26" s="32">
        <v>5</v>
      </c>
      <c r="B26" s="110" t="s">
        <v>43</v>
      </c>
      <c r="C26" s="110" t="s">
        <v>302</v>
      </c>
      <c r="D26" s="33" t="s">
        <v>303</v>
      </c>
      <c r="E26" s="111" t="s">
        <v>304</v>
      </c>
      <c r="F26" s="112"/>
      <c r="G26" s="252">
        <f t="shared" si="0"/>
        <v>0</v>
      </c>
      <c r="H26" s="152">
        <f t="shared" si="1"/>
        <v>819.88903317271604</v>
      </c>
      <c r="I26" s="179">
        <f t="shared" si="2"/>
        <v>3</v>
      </c>
      <c r="J26" s="179">
        <f t="shared" si="3"/>
        <v>13</v>
      </c>
      <c r="K26" s="170"/>
      <c r="L26" s="113"/>
      <c r="M26" s="171"/>
      <c r="N26" s="171"/>
      <c r="O26" s="172"/>
      <c r="P26" s="173"/>
      <c r="Q26" s="113"/>
      <c r="R26" s="171"/>
      <c r="S26" s="171"/>
      <c r="T26" s="174"/>
      <c r="U26" s="175"/>
      <c r="V26" s="173"/>
      <c r="W26" s="113"/>
      <c r="X26" s="171"/>
      <c r="Y26" s="171"/>
      <c r="Z26" s="171"/>
      <c r="AA26" s="172"/>
      <c r="AB26" s="173"/>
      <c r="AC26" s="113"/>
      <c r="AD26" s="171"/>
      <c r="AE26" s="171"/>
      <c r="AF26" s="174"/>
      <c r="AG26" s="203"/>
      <c r="AH26" s="169"/>
      <c r="AI26" s="113"/>
      <c r="AJ26" s="171"/>
      <c r="AK26" s="174"/>
      <c r="AL26" s="203"/>
      <c r="AM26" s="169"/>
      <c r="AN26" s="113"/>
      <c r="AO26" s="181"/>
      <c r="AP26" s="174"/>
      <c r="AQ26" s="175"/>
      <c r="AR26" s="169"/>
      <c r="AS26" s="114"/>
      <c r="AT26" s="171"/>
      <c r="AU26" s="174"/>
      <c r="AV26" s="203"/>
      <c r="AW26" s="169"/>
      <c r="AX26" s="113"/>
      <c r="AY26" s="171"/>
      <c r="AZ26" s="171"/>
      <c r="BA26" s="171"/>
      <c r="BB26" s="174"/>
      <c r="BC26" s="175"/>
      <c r="BD26" s="176"/>
      <c r="BE26" s="130"/>
      <c r="BF26" s="171"/>
      <c r="BG26" s="171"/>
      <c r="BH26" s="171"/>
      <c r="BI26" s="171"/>
      <c r="BJ26" s="174"/>
      <c r="BK26" s="203"/>
      <c r="BL26" s="169"/>
      <c r="BM26" s="113" t="s">
        <v>73</v>
      </c>
      <c r="BN26" s="171">
        <v>2</v>
      </c>
      <c r="BO26" s="171">
        <v>8</v>
      </c>
      <c r="BP26" s="174">
        <v>1</v>
      </c>
      <c r="BQ26" s="203">
        <v>227.69718656773162</v>
      </c>
      <c r="BR26" s="169"/>
      <c r="BS26" s="113" t="s">
        <v>643</v>
      </c>
      <c r="BT26" s="171">
        <v>3</v>
      </c>
      <c r="BU26" s="171">
        <v>4</v>
      </c>
      <c r="BV26" s="171">
        <v>5</v>
      </c>
      <c r="BW26" s="171">
        <v>8</v>
      </c>
      <c r="BX26" s="171">
        <v>6</v>
      </c>
      <c r="BY26" s="174">
        <v>4</v>
      </c>
      <c r="BZ26" s="203">
        <v>349.97335910882089</v>
      </c>
      <c r="CA26" s="169"/>
      <c r="CB26" s="113" t="s">
        <v>73</v>
      </c>
      <c r="CC26" s="171">
        <v>8</v>
      </c>
      <c r="CD26" s="171">
        <v>5</v>
      </c>
      <c r="CE26" s="171">
        <v>5</v>
      </c>
      <c r="CF26" s="174">
        <v>3</v>
      </c>
      <c r="CG26" s="204">
        <v>242.21848749616356</v>
      </c>
      <c r="CH26" s="205"/>
    </row>
    <row r="27" spans="1:86" s="206" customFormat="1" ht="12.75" hidden="1" customHeight="1" x14ac:dyDescent="0.2">
      <c r="A27" s="32">
        <v>8</v>
      </c>
      <c r="B27" s="110" t="s">
        <v>42</v>
      </c>
      <c r="C27" s="110" t="s">
        <v>739</v>
      </c>
      <c r="D27" s="33" t="s">
        <v>285</v>
      </c>
      <c r="E27" s="111" t="s">
        <v>740</v>
      </c>
      <c r="F27" s="112"/>
      <c r="G27" s="252">
        <f t="shared" si="0"/>
        <v>0</v>
      </c>
      <c r="H27" s="152">
        <f t="shared" si="1"/>
        <v>799.75558221906374</v>
      </c>
      <c r="I27" s="179">
        <f t="shared" si="2"/>
        <v>3</v>
      </c>
      <c r="J27" s="179">
        <f t="shared" si="3"/>
        <v>12</v>
      </c>
      <c r="K27" s="170"/>
      <c r="L27" s="113"/>
      <c r="M27" s="171"/>
      <c r="N27" s="171"/>
      <c r="O27" s="172"/>
      <c r="P27" s="173"/>
      <c r="Q27" s="113"/>
      <c r="R27" s="171"/>
      <c r="S27" s="171"/>
      <c r="T27" s="174"/>
      <c r="U27" s="175"/>
      <c r="V27" s="173"/>
      <c r="W27" s="113"/>
      <c r="X27" s="171"/>
      <c r="Y27" s="171"/>
      <c r="Z27" s="171"/>
      <c r="AA27" s="172"/>
      <c r="AB27" s="173"/>
      <c r="AC27" s="113"/>
      <c r="AD27" s="171"/>
      <c r="AE27" s="171"/>
      <c r="AF27" s="174"/>
      <c r="AG27" s="203"/>
      <c r="AH27" s="169"/>
      <c r="AI27" s="113"/>
      <c r="AJ27" s="171"/>
      <c r="AK27" s="174"/>
      <c r="AL27" s="203"/>
      <c r="AM27" s="169"/>
      <c r="AN27" s="113"/>
      <c r="AO27" s="181"/>
      <c r="AP27" s="174"/>
      <c r="AQ27" s="175"/>
      <c r="AR27" s="169"/>
      <c r="AS27" s="114"/>
      <c r="AT27" s="171"/>
      <c r="AU27" s="174"/>
      <c r="AV27" s="203"/>
      <c r="AW27" s="169"/>
      <c r="AX27" s="113"/>
      <c r="AY27" s="171"/>
      <c r="AZ27" s="171"/>
      <c r="BA27" s="171"/>
      <c r="BB27" s="174"/>
      <c r="BC27" s="175"/>
      <c r="BD27" s="176"/>
      <c r="BE27" s="130"/>
      <c r="BF27" s="171"/>
      <c r="BG27" s="171"/>
      <c r="BH27" s="171"/>
      <c r="BI27" s="171"/>
      <c r="BJ27" s="174"/>
      <c r="BK27" s="203"/>
      <c r="BL27" s="169"/>
      <c r="BM27" s="113" t="s">
        <v>68</v>
      </c>
      <c r="BN27" s="171">
        <v>7</v>
      </c>
      <c r="BO27" s="171">
        <v>1</v>
      </c>
      <c r="BP27" s="174">
        <v>5</v>
      </c>
      <c r="BQ27" s="203">
        <v>241.05454320262541</v>
      </c>
      <c r="BR27" s="169"/>
      <c r="BS27" s="113" t="s">
        <v>655</v>
      </c>
      <c r="BT27" s="171">
        <v>2</v>
      </c>
      <c r="BU27" s="171">
        <v>4</v>
      </c>
      <c r="BV27" s="171">
        <v>4</v>
      </c>
      <c r="BW27" s="171">
        <v>3</v>
      </c>
      <c r="BX27" s="171" t="s">
        <v>32</v>
      </c>
      <c r="BY27" s="174"/>
      <c r="BZ27" s="203">
        <v>303.80088714928206</v>
      </c>
      <c r="CA27" s="169"/>
      <c r="CB27" s="113" t="s">
        <v>69</v>
      </c>
      <c r="CC27" s="171">
        <v>2</v>
      </c>
      <c r="CD27" s="171">
        <v>3</v>
      </c>
      <c r="CE27" s="171">
        <v>5</v>
      </c>
      <c r="CF27" s="174">
        <v>5</v>
      </c>
      <c r="CG27" s="204">
        <v>254.9001518671563</v>
      </c>
      <c r="CH27" s="205"/>
    </row>
    <row r="28" spans="1:86" s="206" customFormat="1" ht="12.75" hidden="1" customHeight="1" x14ac:dyDescent="0.2">
      <c r="A28" s="32">
        <v>9</v>
      </c>
      <c r="B28" s="110" t="s">
        <v>41</v>
      </c>
      <c r="C28" s="110" t="s">
        <v>563</v>
      </c>
      <c r="D28" s="33" t="s">
        <v>564</v>
      </c>
      <c r="E28" s="111" t="s">
        <v>312</v>
      </c>
      <c r="F28" s="112"/>
      <c r="G28" s="252">
        <f t="shared" si="0"/>
        <v>175.08204895914704</v>
      </c>
      <c r="H28" s="152">
        <f t="shared" si="1"/>
        <v>789.78530590482376</v>
      </c>
      <c r="I28" s="179">
        <f t="shared" si="2"/>
        <v>4</v>
      </c>
      <c r="J28" s="179">
        <f t="shared" si="3"/>
        <v>15</v>
      </c>
      <c r="K28" s="170"/>
      <c r="L28" s="113"/>
      <c r="M28" s="171"/>
      <c r="N28" s="171"/>
      <c r="O28" s="172"/>
      <c r="P28" s="173"/>
      <c r="Q28" s="113"/>
      <c r="R28" s="171"/>
      <c r="S28" s="171"/>
      <c r="T28" s="174"/>
      <c r="U28" s="175"/>
      <c r="V28" s="173"/>
      <c r="W28" s="113"/>
      <c r="X28" s="171"/>
      <c r="Y28" s="171"/>
      <c r="Z28" s="171"/>
      <c r="AA28" s="172"/>
      <c r="AB28" s="173"/>
      <c r="AC28" s="113" t="s">
        <v>41</v>
      </c>
      <c r="AD28" s="171">
        <v>5</v>
      </c>
      <c r="AE28" s="171">
        <v>3</v>
      </c>
      <c r="AF28" s="174">
        <v>7</v>
      </c>
      <c r="AG28" s="203">
        <v>175.08204895914704</v>
      </c>
      <c r="AH28" s="169"/>
      <c r="AI28" s="113"/>
      <c r="AJ28" s="171"/>
      <c r="AK28" s="174"/>
      <c r="AL28" s="203"/>
      <c r="AM28" s="169"/>
      <c r="AN28" s="113"/>
      <c r="AO28" s="181"/>
      <c r="AP28" s="174"/>
      <c r="AQ28" s="175"/>
      <c r="AR28" s="169"/>
      <c r="AS28" s="114"/>
      <c r="AT28" s="171"/>
      <c r="AU28" s="174"/>
      <c r="AV28" s="203"/>
      <c r="AW28" s="169"/>
      <c r="AX28" s="113"/>
      <c r="AY28" s="171"/>
      <c r="AZ28" s="171"/>
      <c r="BA28" s="171"/>
      <c r="BB28" s="174"/>
      <c r="BC28" s="175"/>
      <c r="BD28" s="176"/>
      <c r="BE28" s="130"/>
      <c r="BF28" s="171"/>
      <c r="BG28" s="171"/>
      <c r="BH28" s="171"/>
      <c r="BI28" s="171"/>
      <c r="BJ28" s="174"/>
      <c r="BK28" s="203"/>
      <c r="BL28" s="169"/>
      <c r="BM28" s="113" t="s">
        <v>67</v>
      </c>
      <c r="BN28" s="171">
        <v>4</v>
      </c>
      <c r="BO28" s="171">
        <v>3</v>
      </c>
      <c r="BP28" s="174">
        <v>2</v>
      </c>
      <c r="BQ28" s="203">
        <v>238.29058719264225</v>
      </c>
      <c r="BR28" s="169"/>
      <c r="BS28" s="113" t="s">
        <v>649</v>
      </c>
      <c r="BT28" s="171">
        <v>6</v>
      </c>
      <c r="BU28" s="171">
        <v>6</v>
      </c>
      <c r="BV28" s="171">
        <v>8</v>
      </c>
      <c r="BW28" s="171">
        <v>6</v>
      </c>
      <c r="BX28" s="171" t="s">
        <v>30</v>
      </c>
      <c r="BY28" s="174"/>
      <c r="BZ28" s="203">
        <v>197.62456261857125</v>
      </c>
      <c r="CA28" s="169"/>
      <c r="CB28" s="113" t="s">
        <v>67</v>
      </c>
      <c r="CC28" s="171">
        <v>3</v>
      </c>
      <c r="CD28" s="171" t="s">
        <v>157</v>
      </c>
      <c r="CE28" s="171">
        <v>7</v>
      </c>
      <c r="CF28" s="174">
        <v>3</v>
      </c>
      <c r="CG28" s="204">
        <v>178.7881071344633</v>
      </c>
      <c r="CH28" s="205"/>
    </row>
    <row r="29" spans="1:86" s="206" customFormat="1" ht="12.75" hidden="1" customHeight="1" x14ac:dyDescent="0.2">
      <c r="A29" s="32">
        <v>9</v>
      </c>
      <c r="B29" s="110" t="s">
        <v>42</v>
      </c>
      <c r="C29" s="110">
        <v>577</v>
      </c>
      <c r="D29" s="33" t="s">
        <v>120</v>
      </c>
      <c r="E29" s="111" t="s">
        <v>742</v>
      </c>
      <c r="F29" s="112"/>
      <c r="G29" s="252">
        <f t="shared" si="0"/>
        <v>0</v>
      </c>
      <c r="H29" s="152">
        <f t="shared" si="1"/>
        <v>769.41116612759799</v>
      </c>
      <c r="I29" s="179">
        <f t="shared" si="2"/>
        <v>3</v>
      </c>
      <c r="J29" s="179">
        <f t="shared" si="3"/>
        <v>12</v>
      </c>
      <c r="K29" s="170"/>
      <c r="L29" s="113"/>
      <c r="M29" s="171"/>
      <c r="N29" s="171"/>
      <c r="O29" s="172"/>
      <c r="P29" s="173"/>
      <c r="Q29" s="113"/>
      <c r="R29" s="171"/>
      <c r="S29" s="171"/>
      <c r="T29" s="174"/>
      <c r="U29" s="175"/>
      <c r="V29" s="173"/>
      <c r="W29" s="113"/>
      <c r="X29" s="171"/>
      <c r="Y29" s="171"/>
      <c r="Z29" s="171"/>
      <c r="AA29" s="172"/>
      <c r="AB29" s="173"/>
      <c r="AC29" s="113"/>
      <c r="AD29" s="171"/>
      <c r="AE29" s="171"/>
      <c r="AF29" s="174"/>
      <c r="AG29" s="203"/>
      <c r="AH29" s="169"/>
      <c r="AI29" s="113"/>
      <c r="AJ29" s="171"/>
      <c r="AK29" s="174"/>
      <c r="AL29" s="203"/>
      <c r="AM29" s="169"/>
      <c r="AN29" s="113"/>
      <c r="AO29" s="181"/>
      <c r="AP29" s="174"/>
      <c r="AQ29" s="175"/>
      <c r="AR29" s="169"/>
      <c r="AS29" s="114"/>
      <c r="AT29" s="171"/>
      <c r="AU29" s="174"/>
      <c r="AV29" s="203"/>
      <c r="AW29" s="169"/>
      <c r="AX29" s="113"/>
      <c r="AY29" s="171"/>
      <c r="AZ29" s="171"/>
      <c r="BA29" s="171"/>
      <c r="BB29" s="174"/>
      <c r="BC29" s="175"/>
      <c r="BD29" s="176"/>
      <c r="BE29" s="130"/>
      <c r="BF29" s="171"/>
      <c r="BG29" s="171"/>
      <c r="BH29" s="171"/>
      <c r="BI29" s="171"/>
      <c r="BJ29" s="174"/>
      <c r="BK29" s="203"/>
      <c r="BL29" s="169"/>
      <c r="BM29" s="113" t="s">
        <v>68</v>
      </c>
      <c r="BN29" s="171">
        <v>5</v>
      </c>
      <c r="BO29" s="171">
        <v>2</v>
      </c>
      <c r="BP29" s="174" t="s">
        <v>32</v>
      </c>
      <c r="BQ29" s="203">
        <v>173.81732858459827</v>
      </c>
      <c r="BR29" s="169"/>
      <c r="BS29" s="113" t="s">
        <v>653</v>
      </c>
      <c r="BT29" s="171">
        <v>1</v>
      </c>
      <c r="BU29" s="171">
        <v>1</v>
      </c>
      <c r="BV29" s="171">
        <v>1</v>
      </c>
      <c r="BW29" s="171">
        <v>2</v>
      </c>
      <c r="BX29" s="171">
        <v>1</v>
      </c>
      <c r="BY29" s="174"/>
      <c r="BZ29" s="203">
        <v>536.98970004336024</v>
      </c>
      <c r="CA29" s="169"/>
      <c r="CB29" s="113" t="s">
        <v>69</v>
      </c>
      <c r="CC29" s="171">
        <v>5</v>
      </c>
      <c r="CD29" s="171" t="s">
        <v>157</v>
      </c>
      <c r="CE29" s="171" t="s">
        <v>31</v>
      </c>
      <c r="CF29" s="174" t="s">
        <v>31</v>
      </c>
      <c r="CG29" s="204">
        <v>58.604137499639521</v>
      </c>
      <c r="CH29" s="205"/>
    </row>
    <row r="30" spans="1:86" s="206" customFormat="1" ht="12.75" hidden="1" customHeight="1" x14ac:dyDescent="0.2">
      <c r="A30" s="32">
        <v>10</v>
      </c>
      <c r="B30" s="110" t="s">
        <v>41</v>
      </c>
      <c r="C30" s="110" t="s">
        <v>107</v>
      </c>
      <c r="D30" s="33" t="s">
        <v>681</v>
      </c>
      <c r="E30" s="111" t="s">
        <v>682</v>
      </c>
      <c r="F30" s="112"/>
      <c r="G30" s="252">
        <f t="shared" si="0"/>
        <v>0</v>
      </c>
      <c r="H30" s="152">
        <f t="shared" si="1"/>
        <v>768.32376305420712</v>
      </c>
      <c r="I30" s="179">
        <f t="shared" si="2"/>
        <v>2</v>
      </c>
      <c r="J30" s="179">
        <f t="shared" si="3"/>
        <v>9</v>
      </c>
      <c r="K30" s="170"/>
      <c r="L30" s="113"/>
      <c r="M30" s="171"/>
      <c r="N30" s="171"/>
      <c r="O30" s="172"/>
      <c r="P30" s="173"/>
      <c r="Q30" s="113"/>
      <c r="R30" s="171"/>
      <c r="S30" s="171"/>
      <c r="T30" s="174"/>
      <c r="U30" s="175"/>
      <c r="V30" s="173"/>
      <c r="W30" s="113"/>
      <c r="X30" s="171"/>
      <c r="Y30" s="171"/>
      <c r="Z30" s="171"/>
      <c r="AA30" s="172"/>
      <c r="AB30" s="173"/>
      <c r="AC30" s="113"/>
      <c r="AD30" s="171"/>
      <c r="AE30" s="171"/>
      <c r="AF30" s="174"/>
      <c r="AG30" s="203"/>
      <c r="AH30" s="169"/>
      <c r="AI30" s="113"/>
      <c r="AJ30" s="171"/>
      <c r="AK30" s="174"/>
      <c r="AL30" s="203"/>
      <c r="AM30" s="169"/>
      <c r="AN30" s="113"/>
      <c r="AO30" s="181"/>
      <c r="AP30" s="174"/>
      <c r="AQ30" s="175"/>
      <c r="AR30" s="169"/>
      <c r="AS30" s="114"/>
      <c r="AT30" s="171"/>
      <c r="AU30" s="174"/>
      <c r="AV30" s="203"/>
      <c r="AW30" s="169"/>
      <c r="AX30" s="113"/>
      <c r="AY30" s="171"/>
      <c r="AZ30" s="171"/>
      <c r="BA30" s="171"/>
      <c r="BB30" s="174"/>
      <c r="BC30" s="175"/>
      <c r="BD30" s="176"/>
      <c r="BE30" s="130"/>
      <c r="BF30" s="171"/>
      <c r="BG30" s="171"/>
      <c r="BH30" s="171"/>
      <c r="BI30" s="171"/>
      <c r="BJ30" s="174"/>
      <c r="BK30" s="203"/>
      <c r="BL30" s="169"/>
      <c r="BM30" s="113"/>
      <c r="BN30" s="171"/>
      <c r="BO30" s="171"/>
      <c r="BP30" s="174"/>
      <c r="BQ30" s="203"/>
      <c r="BR30" s="169"/>
      <c r="BS30" s="113" t="s">
        <v>650</v>
      </c>
      <c r="BT30" s="171">
        <v>2</v>
      </c>
      <c r="BU30" s="171">
        <v>3</v>
      </c>
      <c r="BV30" s="171">
        <v>2</v>
      </c>
      <c r="BW30" s="171">
        <v>4</v>
      </c>
      <c r="BX30" s="171">
        <v>2</v>
      </c>
      <c r="BY30" s="174"/>
      <c r="BZ30" s="203">
        <v>408.14647538460287</v>
      </c>
      <c r="CA30" s="169"/>
      <c r="CB30" s="113" t="s">
        <v>139</v>
      </c>
      <c r="CC30" s="171">
        <v>2</v>
      </c>
      <c r="CD30" s="171">
        <v>1</v>
      </c>
      <c r="CE30" s="171">
        <v>1</v>
      </c>
      <c r="CF30" s="174">
        <v>3</v>
      </c>
      <c r="CG30" s="204">
        <v>360.17728766960431</v>
      </c>
      <c r="CH30" s="205"/>
    </row>
    <row r="31" spans="1:86" s="206" customFormat="1" ht="12.75" hidden="1" customHeight="1" x14ac:dyDescent="0.2">
      <c r="A31" s="32">
        <v>11</v>
      </c>
      <c r="B31" s="110" t="s">
        <v>41</v>
      </c>
      <c r="C31" s="110"/>
      <c r="D31" s="33" t="s">
        <v>125</v>
      </c>
      <c r="E31" s="111" t="s">
        <v>223</v>
      </c>
      <c r="F31" s="112"/>
      <c r="G31" s="252">
        <f t="shared" si="0"/>
        <v>0</v>
      </c>
      <c r="H31" s="152">
        <f t="shared" si="1"/>
        <v>758.00907468880587</v>
      </c>
      <c r="I31" s="179">
        <f t="shared" si="2"/>
        <v>2</v>
      </c>
      <c r="J31" s="179">
        <f t="shared" si="3"/>
        <v>8</v>
      </c>
      <c r="K31" s="170"/>
      <c r="L31" s="113"/>
      <c r="M31" s="171"/>
      <c r="N31" s="171"/>
      <c r="O31" s="172"/>
      <c r="P31" s="173"/>
      <c r="Q31" s="113"/>
      <c r="R31" s="171"/>
      <c r="S31" s="171"/>
      <c r="T31" s="174"/>
      <c r="U31" s="175"/>
      <c r="V31" s="173"/>
      <c r="W31" s="113"/>
      <c r="X31" s="171"/>
      <c r="Y31" s="171"/>
      <c r="Z31" s="171"/>
      <c r="AA31" s="172"/>
      <c r="AB31" s="173"/>
      <c r="AC31" s="113"/>
      <c r="AD31" s="171"/>
      <c r="AE31" s="171"/>
      <c r="AF31" s="174"/>
      <c r="AG31" s="203"/>
      <c r="AH31" s="169"/>
      <c r="AI31" s="113"/>
      <c r="AJ31" s="171"/>
      <c r="AK31" s="174"/>
      <c r="AL31" s="203"/>
      <c r="AM31" s="169"/>
      <c r="AN31" s="113"/>
      <c r="AO31" s="181"/>
      <c r="AP31" s="174"/>
      <c r="AQ31" s="175"/>
      <c r="AR31" s="169"/>
      <c r="AS31" s="114"/>
      <c r="AT31" s="171"/>
      <c r="AU31" s="174"/>
      <c r="AV31" s="203"/>
      <c r="AW31" s="169"/>
      <c r="AX31" s="113"/>
      <c r="AY31" s="171"/>
      <c r="AZ31" s="171"/>
      <c r="BA31" s="171"/>
      <c r="BB31" s="174"/>
      <c r="BC31" s="175"/>
      <c r="BD31" s="176"/>
      <c r="BE31" s="130"/>
      <c r="BF31" s="171"/>
      <c r="BG31" s="171"/>
      <c r="BH31" s="171"/>
      <c r="BI31" s="171"/>
      <c r="BJ31" s="174"/>
      <c r="BK31" s="203"/>
      <c r="BL31" s="169"/>
      <c r="BM31" s="113" t="s">
        <v>67</v>
      </c>
      <c r="BN31" s="171">
        <v>1</v>
      </c>
      <c r="BO31" s="171">
        <v>4</v>
      </c>
      <c r="BP31" s="174">
        <v>1</v>
      </c>
      <c r="BQ31" s="203">
        <v>283.57209969647869</v>
      </c>
      <c r="BR31" s="169"/>
      <c r="BS31" s="113" t="s">
        <v>649</v>
      </c>
      <c r="BT31" s="171">
        <v>3</v>
      </c>
      <c r="BU31" s="171">
        <v>1</v>
      </c>
      <c r="BV31" s="171">
        <v>3</v>
      </c>
      <c r="BW31" s="171">
        <v>2</v>
      </c>
      <c r="BX31" s="171">
        <v>2</v>
      </c>
      <c r="BY31" s="174"/>
      <c r="BZ31" s="203">
        <v>474.43697499232712</v>
      </c>
      <c r="CA31" s="169"/>
      <c r="CB31" s="113"/>
      <c r="CC31" s="171"/>
      <c r="CD31" s="171"/>
      <c r="CE31" s="171"/>
      <c r="CF31" s="174"/>
      <c r="CG31" s="204"/>
      <c r="CH31" s="205"/>
    </row>
    <row r="32" spans="1:86" s="206" customFormat="1" ht="12.75" hidden="1" customHeight="1" x14ac:dyDescent="0.2">
      <c r="A32" s="32">
        <v>10</v>
      </c>
      <c r="B32" s="110" t="s">
        <v>42</v>
      </c>
      <c r="C32" s="110">
        <v>115</v>
      </c>
      <c r="D32" s="33" t="s">
        <v>235</v>
      </c>
      <c r="E32" s="111" t="s">
        <v>737</v>
      </c>
      <c r="F32" s="112"/>
      <c r="G32" s="252">
        <f t="shared" si="0"/>
        <v>0</v>
      </c>
      <c r="H32" s="152">
        <f t="shared" si="1"/>
        <v>717.774743329187</v>
      </c>
      <c r="I32" s="179">
        <f t="shared" si="2"/>
        <v>2</v>
      </c>
      <c r="J32" s="179">
        <f t="shared" si="3"/>
        <v>9</v>
      </c>
      <c r="K32" s="170"/>
      <c r="L32" s="113"/>
      <c r="M32" s="171"/>
      <c r="N32" s="171"/>
      <c r="O32" s="172"/>
      <c r="P32" s="173"/>
      <c r="Q32" s="113"/>
      <c r="R32" s="171"/>
      <c r="S32" s="171"/>
      <c r="T32" s="174"/>
      <c r="U32" s="175"/>
      <c r="V32" s="173"/>
      <c r="W32" s="113"/>
      <c r="X32" s="171"/>
      <c r="Y32" s="171"/>
      <c r="Z32" s="171"/>
      <c r="AA32" s="172"/>
      <c r="AB32" s="173"/>
      <c r="AC32" s="113"/>
      <c r="AD32" s="171"/>
      <c r="AE32" s="171"/>
      <c r="AF32" s="174"/>
      <c r="AG32" s="203"/>
      <c r="AH32" s="169"/>
      <c r="AI32" s="113"/>
      <c r="AJ32" s="171"/>
      <c r="AK32" s="174"/>
      <c r="AL32" s="203"/>
      <c r="AM32" s="169"/>
      <c r="AN32" s="113"/>
      <c r="AO32" s="181"/>
      <c r="AP32" s="174"/>
      <c r="AQ32" s="175"/>
      <c r="AR32" s="169"/>
      <c r="AS32" s="114"/>
      <c r="AT32" s="171"/>
      <c r="AU32" s="174"/>
      <c r="AV32" s="203"/>
      <c r="AW32" s="169"/>
      <c r="AX32" s="113"/>
      <c r="AY32" s="171"/>
      <c r="AZ32" s="171"/>
      <c r="BA32" s="171"/>
      <c r="BB32" s="174"/>
      <c r="BC32" s="175"/>
      <c r="BD32" s="176"/>
      <c r="BE32" s="130"/>
      <c r="BF32" s="171"/>
      <c r="BG32" s="171"/>
      <c r="BH32" s="171"/>
      <c r="BI32" s="171"/>
      <c r="BJ32" s="174"/>
      <c r="BK32" s="203"/>
      <c r="BL32" s="169"/>
      <c r="BM32" s="113"/>
      <c r="BN32" s="171"/>
      <c r="BO32" s="171"/>
      <c r="BP32" s="174"/>
      <c r="BQ32" s="203"/>
      <c r="BR32" s="169"/>
      <c r="BS32" s="113" t="s">
        <v>653</v>
      </c>
      <c r="BT32" s="171">
        <v>2</v>
      </c>
      <c r="BU32" s="171">
        <v>7</v>
      </c>
      <c r="BV32" s="171">
        <v>4</v>
      </c>
      <c r="BW32" s="171">
        <v>4</v>
      </c>
      <c r="BX32" s="171">
        <v>2</v>
      </c>
      <c r="BY32" s="174"/>
      <c r="BZ32" s="203">
        <v>383.48721986001857</v>
      </c>
      <c r="CA32" s="169"/>
      <c r="CB32" s="113" t="s">
        <v>69</v>
      </c>
      <c r="CC32" s="171">
        <v>4</v>
      </c>
      <c r="CD32" s="171">
        <v>1</v>
      </c>
      <c r="CE32" s="171">
        <v>2</v>
      </c>
      <c r="CF32" s="174">
        <v>3</v>
      </c>
      <c r="CG32" s="204">
        <v>334.28752346916849</v>
      </c>
      <c r="CH32" s="205"/>
    </row>
    <row r="33" spans="1:86" s="206" customFormat="1" ht="12.75" hidden="1" customHeight="1" x14ac:dyDescent="0.2">
      <c r="A33" s="32">
        <v>12</v>
      </c>
      <c r="B33" s="110" t="s">
        <v>41</v>
      </c>
      <c r="C33" s="110" t="s">
        <v>568</v>
      </c>
      <c r="D33" s="33" t="s">
        <v>569</v>
      </c>
      <c r="E33" s="111" t="s">
        <v>675</v>
      </c>
      <c r="F33" s="112"/>
      <c r="G33" s="252">
        <f t="shared" si="0"/>
        <v>0</v>
      </c>
      <c r="H33" s="152">
        <f t="shared" si="1"/>
        <v>696.34981941454703</v>
      </c>
      <c r="I33" s="179">
        <f t="shared" si="2"/>
        <v>3</v>
      </c>
      <c r="J33" s="179">
        <f t="shared" si="3"/>
        <v>12</v>
      </c>
      <c r="K33" s="170"/>
      <c r="L33" s="113"/>
      <c r="M33" s="171"/>
      <c r="N33" s="171"/>
      <c r="O33" s="172"/>
      <c r="P33" s="173"/>
      <c r="Q33" s="113"/>
      <c r="R33" s="171"/>
      <c r="S33" s="171"/>
      <c r="T33" s="174"/>
      <c r="U33" s="175"/>
      <c r="V33" s="173"/>
      <c r="W33" s="113"/>
      <c r="X33" s="171"/>
      <c r="Y33" s="171"/>
      <c r="Z33" s="171"/>
      <c r="AA33" s="172"/>
      <c r="AB33" s="173"/>
      <c r="AC33" s="113"/>
      <c r="AD33" s="171"/>
      <c r="AE33" s="171"/>
      <c r="AF33" s="174"/>
      <c r="AG33" s="203"/>
      <c r="AH33" s="169"/>
      <c r="AI33" s="113"/>
      <c r="AJ33" s="171"/>
      <c r="AK33" s="174"/>
      <c r="AL33" s="203"/>
      <c r="AM33" s="169"/>
      <c r="AN33" s="113"/>
      <c r="AO33" s="181"/>
      <c r="AP33" s="174"/>
      <c r="AQ33" s="175"/>
      <c r="AR33" s="169"/>
      <c r="AS33" s="114"/>
      <c r="AT33" s="171"/>
      <c r="AU33" s="174"/>
      <c r="AV33" s="203"/>
      <c r="AW33" s="169"/>
      <c r="AX33" s="113"/>
      <c r="AY33" s="171"/>
      <c r="AZ33" s="171"/>
      <c r="BA33" s="171"/>
      <c r="BB33" s="174"/>
      <c r="BC33" s="175"/>
      <c r="BD33" s="176"/>
      <c r="BE33" s="130"/>
      <c r="BF33" s="171"/>
      <c r="BG33" s="171"/>
      <c r="BH33" s="171"/>
      <c r="BI33" s="171"/>
      <c r="BJ33" s="174"/>
      <c r="BK33" s="203"/>
      <c r="BL33" s="169"/>
      <c r="BM33" s="113" t="s">
        <v>67</v>
      </c>
      <c r="BN33" s="171">
        <v>8</v>
      </c>
      <c r="BO33" s="171">
        <v>1</v>
      </c>
      <c r="BP33" s="174">
        <v>7</v>
      </c>
      <c r="BQ33" s="203">
        <v>147.11081933969632</v>
      </c>
      <c r="BR33" s="169"/>
      <c r="BS33" s="113" t="s">
        <v>649</v>
      </c>
      <c r="BT33" s="171">
        <v>4</v>
      </c>
      <c r="BU33" s="171">
        <v>3</v>
      </c>
      <c r="BV33" s="171">
        <v>2</v>
      </c>
      <c r="BW33" s="171">
        <v>7</v>
      </c>
      <c r="BX33" s="171">
        <v>3</v>
      </c>
      <c r="BY33" s="174"/>
      <c r="BZ33" s="203">
        <v>382.97569463554476</v>
      </c>
      <c r="CA33" s="169"/>
      <c r="CB33" s="113" t="s">
        <v>67</v>
      </c>
      <c r="CC33" s="171">
        <v>7</v>
      </c>
      <c r="CD33" s="171" t="s">
        <v>157</v>
      </c>
      <c r="CE33" s="171">
        <v>1</v>
      </c>
      <c r="CF33" s="174">
        <v>6</v>
      </c>
      <c r="CG33" s="204">
        <v>166.26330543930584</v>
      </c>
      <c r="CH33" s="205"/>
    </row>
    <row r="34" spans="1:86" s="206" customFormat="1" ht="12.75" hidden="1" customHeight="1" x14ac:dyDescent="0.2">
      <c r="A34" s="32">
        <v>11</v>
      </c>
      <c r="B34" s="110" t="s">
        <v>42</v>
      </c>
      <c r="C34" s="110">
        <v>14</v>
      </c>
      <c r="D34" s="33" t="s">
        <v>276</v>
      </c>
      <c r="E34" s="111" t="s">
        <v>657</v>
      </c>
      <c r="F34" s="112"/>
      <c r="G34" s="252">
        <f t="shared" si="0"/>
        <v>0</v>
      </c>
      <c r="H34" s="152">
        <f t="shared" si="1"/>
        <v>679.79117036788057</v>
      </c>
      <c r="I34" s="179">
        <f t="shared" si="2"/>
        <v>2</v>
      </c>
      <c r="J34" s="179">
        <f t="shared" si="3"/>
        <v>9</v>
      </c>
      <c r="K34" s="170"/>
      <c r="L34" s="113"/>
      <c r="M34" s="171"/>
      <c r="N34" s="171"/>
      <c r="O34" s="172"/>
      <c r="P34" s="173"/>
      <c r="Q34" s="113"/>
      <c r="R34" s="171"/>
      <c r="S34" s="171"/>
      <c r="T34" s="174"/>
      <c r="U34" s="175"/>
      <c r="V34" s="173"/>
      <c r="W34" s="113"/>
      <c r="X34" s="171"/>
      <c r="Y34" s="171"/>
      <c r="Z34" s="171"/>
      <c r="AA34" s="172"/>
      <c r="AB34" s="173"/>
      <c r="AC34" s="113"/>
      <c r="AD34" s="171"/>
      <c r="AE34" s="171"/>
      <c r="AF34" s="174"/>
      <c r="AG34" s="203"/>
      <c r="AH34" s="169"/>
      <c r="AI34" s="113"/>
      <c r="AJ34" s="171"/>
      <c r="AK34" s="174"/>
      <c r="AL34" s="203"/>
      <c r="AM34" s="169"/>
      <c r="AN34" s="113"/>
      <c r="AO34" s="181"/>
      <c r="AP34" s="174"/>
      <c r="AQ34" s="175"/>
      <c r="AR34" s="169"/>
      <c r="AS34" s="114"/>
      <c r="AT34" s="171"/>
      <c r="AU34" s="174"/>
      <c r="AV34" s="203"/>
      <c r="AW34" s="169"/>
      <c r="AX34" s="113"/>
      <c r="AY34" s="171"/>
      <c r="AZ34" s="171"/>
      <c r="BA34" s="171"/>
      <c r="BB34" s="174"/>
      <c r="BC34" s="175"/>
      <c r="BD34" s="176"/>
      <c r="BE34" s="130"/>
      <c r="BF34" s="171"/>
      <c r="BG34" s="171"/>
      <c r="BH34" s="171"/>
      <c r="BI34" s="171"/>
      <c r="BJ34" s="174"/>
      <c r="BK34" s="203"/>
      <c r="BL34" s="169"/>
      <c r="BM34" s="113"/>
      <c r="BN34" s="171"/>
      <c r="BO34" s="171"/>
      <c r="BP34" s="174"/>
      <c r="BQ34" s="203"/>
      <c r="BR34" s="169"/>
      <c r="BS34" s="113" t="s">
        <v>639</v>
      </c>
      <c r="BT34" s="171">
        <v>1</v>
      </c>
      <c r="BU34" s="171">
        <v>5</v>
      </c>
      <c r="BV34" s="171">
        <v>4</v>
      </c>
      <c r="BW34" s="171" t="s">
        <v>30</v>
      </c>
      <c r="BX34" s="171">
        <v>1</v>
      </c>
      <c r="BY34" s="174"/>
      <c r="BZ34" s="203">
        <v>348.11329952303794</v>
      </c>
      <c r="CA34" s="169"/>
      <c r="CB34" s="113" t="s">
        <v>746</v>
      </c>
      <c r="CC34" s="171">
        <v>4</v>
      </c>
      <c r="CD34" s="171">
        <v>1</v>
      </c>
      <c r="CE34" s="171">
        <v>4</v>
      </c>
      <c r="CF34" s="174">
        <v>6</v>
      </c>
      <c r="CG34" s="204">
        <v>331.67787084484263</v>
      </c>
      <c r="CH34" s="205"/>
    </row>
    <row r="35" spans="1:86" s="206" customFormat="1" ht="12.75" hidden="1" customHeight="1" x14ac:dyDescent="0.2">
      <c r="A35" s="32">
        <v>12</v>
      </c>
      <c r="B35" s="110" t="s">
        <v>42</v>
      </c>
      <c r="C35" s="110" t="s">
        <v>586</v>
      </c>
      <c r="D35" s="33" t="s">
        <v>126</v>
      </c>
      <c r="E35" s="111" t="s">
        <v>684</v>
      </c>
      <c r="F35" s="112"/>
      <c r="G35" s="252">
        <f t="shared" si="0"/>
        <v>0</v>
      </c>
      <c r="H35" s="152">
        <f t="shared" si="1"/>
        <v>671.10948630805956</v>
      </c>
      <c r="I35" s="179">
        <f t="shared" si="2"/>
        <v>2</v>
      </c>
      <c r="J35" s="179">
        <f t="shared" si="3"/>
        <v>8</v>
      </c>
      <c r="K35" s="170"/>
      <c r="L35" s="113"/>
      <c r="M35" s="171"/>
      <c r="N35" s="171"/>
      <c r="O35" s="172"/>
      <c r="P35" s="173"/>
      <c r="Q35" s="113"/>
      <c r="R35" s="171"/>
      <c r="S35" s="171"/>
      <c r="T35" s="174"/>
      <c r="U35" s="175"/>
      <c r="V35" s="173"/>
      <c r="W35" s="113"/>
      <c r="X35" s="171"/>
      <c r="Y35" s="171"/>
      <c r="Z35" s="171"/>
      <c r="AA35" s="172"/>
      <c r="AB35" s="173"/>
      <c r="AC35" s="113"/>
      <c r="AD35" s="171"/>
      <c r="AE35" s="171"/>
      <c r="AF35" s="174"/>
      <c r="AG35" s="203"/>
      <c r="AH35" s="169"/>
      <c r="AI35" s="113"/>
      <c r="AJ35" s="171"/>
      <c r="AK35" s="174"/>
      <c r="AL35" s="203"/>
      <c r="AM35" s="169"/>
      <c r="AN35" s="113"/>
      <c r="AO35" s="181"/>
      <c r="AP35" s="174"/>
      <c r="AQ35" s="175"/>
      <c r="AR35" s="169"/>
      <c r="AS35" s="114"/>
      <c r="AT35" s="171"/>
      <c r="AU35" s="174"/>
      <c r="AV35" s="203"/>
      <c r="AW35" s="169"/>
      <c r="AX35" s="113"/>
      <c r="AY35" s="171"/>
      <c r="AZ35" s="171"/>
      <c r="BA35" s="171"/>
      <c r="BB35" s="174"/>
      <c r="BC35" s="175"/>
      <c r="BD35" s="176"/>
      <c r="BE35" s="130"/>
      <c r="BF35" s="171"/>
      <c r="BG35" s="171"/>
      <c r="BH35" s="171"/>
      <c r="BI35" s="171"/>
      <c r="BJ35" s="174"/>
      <c r="BK35" s="203"/>
      <c r="BL35" s="169"/>
      <c r="BM35" s="113" t="s">
        <v>68</v>
      </c>
      <c r="BN35" s="171">
        <v>6</v>
      </c>
      <c r="BO35" s="171">
        <v>6</v>
      </c>
      <c r="BP35" s="174">
        <v>1</v>
      </c>
      <c r="BQ35" s="203">
        <v>240.9321986384553</v>
      </c>
      <c r="BR35" s="169"/>
      <c r="BS35" s="113" t="s">
        <v>653</v>
      </c>
      <c r="BT35" s="171">
        <v>4</v>
      </c>
      <c r="BU35" s="171">
        <v>2</v>
      </c>
      <c r="BV35" s="171">
        <v>2</v>
      </c>
      <c r="BW35" s="171">
        <v>1</v>
      </c>
      <c r="BX35" s="171">
        <v>6</v>
      </c>
      <c r="BY35" s="174"/>
      <c r="BZ35" s="203">
        <v>430.17728766960431</v>
      </c>
      <c r="CA35" s="169"/>
      <c r="CB35" s="113"/>
      <c r="CC35" s="171"/>
      <c r="CD35" s="171"/>
      <c r="CE35" s="171"/>
      <c r="CF35" s="174"/>
      <c r="CG35" s="204"/>
      <c r="CH35" s="205"/>
    </row>
    <row r="36" spans="1:86" s="206" customFormat="1" ht="12.75" hidden="1" customHeight="1" x14ac:dyDescent="0.2">
      <c r="A36" s="32">
        <v>13</v>
      </c>
      <c r="B36" s="110" t="s">
        <v>42</v>
      </c>
      <c r="C36" s="110" t="s">
        <v>287</v>
      </c>
      <c r="D36" s="33" t="s">
        <v>162</v>
      </c>
      <c r="E36" s="111" t="s">
        <v>331</v>
      </c>
      <c r="F36" s="112"/>
      <c r="G36" s="252">
        <f t="shared" si="0"/>
        <v>173.50359993558348</v>
      </c>
      <c r="H36" s="152">
        <f t="shared" si="1"/>
        <v>663.43220101182851</v>
      </c>
      <c r="I36" s="179">
        <f t="shared" si="2"/>
        <v>4</v>
      </c>
      <c r="J36" s="179">
        <f t="shared" si="3"/>
        <v>15</v>
      </c>
      <c r="K36" s="170"/>
      <c r="L36" s="113"/>
      <c r="M36" s="171"/>
      <c r="N36" s="171"/>
      <c r="O36" s="172"/>
      <c r="P36" s="173"/>
      <c r="Q36" s="113"/>
      <c r="R36" s="171"/>
      <c r="S36" s="171"/>
      <c r="T36" s="174"/>
      <c r="U36" s="175"/>
      <c r="V36" s="173"/>
      <c r="W36" s="113"/>
      <c r="X36" s="171"/>
      <c r="Y36" s="171"/>
      <c r="Z36" s="171"/>
      <c r="AA36" s="172"/>
      <c r="AB36" s="173"/>
      <c r="AC36" s="113" t="s">
        <v>42</v>
      </c>
      <c r="AD36" s="171">
        <v>8</v>
      </c>
      <c r="AE36" s="171">
        <v>9</v>
      </c>
      <c r="AF36" s="174">
        <v>9</v>
      </c>
      <c r="AG36" s="203">
        <v>173.50359993558348</v>
      </c>
      <c r="AH36" s="169"/>
      <c r="AI36" s="113"/>
      <c r="AJ36" s="171"/>
      <c r="AK36" s="174"/>
      <c r="AL36" s="203"/>
      <c r="AM36" s="169"/>
      <c r="AN36" s="113"/>
      <c r="AO36" s="181"/>
      <c r="AP36" s="174"/>
      <c r="AQ36" s="175"/>
      <c r="AR36" s="169"/>
      <c r="AS36" s="114"/>
      <c r="AT36" s="171"/>
      <c r="AU36" s="174"/>
      <c r="AV36" s="203"/>
      <c r="AW36" s="169"/>
      <c r="AX36" s="113"/>
      <c r="AY36" s="171"/>
      <c r="AZ36" s="171"/>
      <c r="BA36" s="171"/>
      <c r="BB36" s="174"/>
      <c r="BC36" s="175"/>
      <c r="BD36" s="176"/>
      <c r="BE36" s="130"/>
      <c r="BF36" s="171"/>
      <c r="BG36" s="171"/>
      <c r="BH36" s="171"/>
      <c r="BI36" s="171"/>
      <c r="BJ36" s="174"/>
      <c r="BK36" s="203"/>
      <c r="BL36" s="169"/>
      <c r="BM36" s="113" t="s">
        <v>69</v>
      </c>
      <c r="BN36" s="171">
        <v>3</v>
      </c>
      <c r="BO36" s="171">
        <v>5</v>
      </c>
      <c r="BP36" s="174">
        <v>4</v>
      </c>
      <c r="BQ36" s="203">
        <v>196.81118710592187</v>
      </c>
      <c r="BR36" s="169"/>
      <c r="BS36" s="113" t="s">
        <v>655</v>
      </c>
      <c r="BT36" s="171" t="s">
        <v>30</v>
      </c>
      <c r="BU36" s="171">
        <v>7</v>
      </c>
      <c r="BV36" s="171">
        <v>7</v>
      </c>
      <c r="BW36" s="171">
        <v>6</v>
      </c>
      <c r="BX36" s="171" t="s">
        <v>30</v>
      </c>
      <c r="BY36" s="174"/>
      <c r="BZ36" s="203">
        <v>114.90922630563674</v>
      </c>
      <c r="CA36" s="169"/>
      <c r="CB36" s="113" t="s">
        <v>70</v>
      </c>
      <c r="CC36" s="171">
        <v>3</v>
      </c>
      <c r="CD36" s="171" t="s">
        <v>157</v>
      </c>
      <c r="CE36" s="171">
        <v>6</v>
      </c>
      <c r="CF36" s="174">
        <v>4</v>
      </c>
      <c r="CG36" s="204">
        <v>178.20818766468642</v>
      </c>
      <c r="CH36" s="205"/>
    </row>
    <row r="37" spans="1:86" s="206" customFormat="1" ht="12.75" hidden="1" customHeight="1" x14ac:dyDescent="0.2">
      <c r="A37" s="32">
        <v>13</v>
      </c>
      <c r="B37" s="110" t="s">
        <v>41</v>
      </c>
      <c r="C37" s="110"/>
      <c r="D37" s="33" t="s">
        <v>273</v>
      </c>
      <c r="E37" s="111" t="s">
        <v>680</v>
      </c>
      <c r="F37" s="112"/>
      <c r="G37" s="252">
        <f t="shared" si="0"/>
        <v>0</v>
      </c>
      <c r="H37" s="152">
        <f t="shared" si="1"/>
        <v>658.96186427240264</v>
      </c>
      <c r="I37" s="179">
        <f t="shared" si="2"/>
        <v>2</v>
      </c>
      <c r="J37" s="179">
        <f t="shared" si="3"/>
        <v>8</v>
      </c>
      <c r="K37" s="170"/>
      <c r="L37" s="113"/>
      <c r="M37" s="171"/>
      <c r="N37" s="171"/>
      <c r="O37" s="172"/>
      <c r="P37" s="173"/>
      <c r="Q37" s="113"/>
      <c r="R37" s="171"/>
      <c r="S37" s="171"/>
      <c r="T37" s="174"/>
      <c r="U37" s="175"/>
      <c r="V37" s="173"/>
      <c r="W37" s="113"/>
      <c r="X37" s="171"/>
      <c r="Y37" s="171"/>
      <c r="Z37" s="171"/>
      <c r="AA37" s="172"/>
      <c r="AB37" s="173"/>
      <c r="AC37" s="113"/>
      <c r="AD37" s="171"/>
      <c r="AE37" s="171"/>
      <c r="AF37" s="174"/>
      <c r="AG37" s="203"/>
      <c r="AH37" s="169"/>
      <c r="AI37" s="113"/>
      <c r="AJ37" s="171"/>
      <c r="AK37" s="174"/>
      <c r="AL37" s="203"/>
      <c r="AM37" s="169"/>
      <c r="AN37" s="113"/>
      <c r="AO37" s="181"/>
      <c r="AP37" s="174"/>
      <c r="AQ37" s="175"/>
      <c r="AR37" s="169"/>
      <c r="AS37" s="114"/>
      <c r="AT37" s="171"/>
      <c r="AU37" s="174"/>
      <c r="AV37" s="203"/>
      <c r="AW37" s="169"/>
      <c r="AX37" s="113"/>
      <c r="AY37" s="171"/>
      <c r="AZ37" s="171"/>
      <c r="BA37" s="171"/>
      <c r="BB37" s="174"/>
      <c r="BC37" s="175"/>
      <c r="BD37" s="176"/>
      <c r="BE37" s="130"/>
      <c r="BF37" s="171"/>
      <c r="BG37" s="171"/>
      <c r="BH37" s="171"/>
      <c r="BI37" s="171"/>
      <c r="BJ37" s="174"/>
      <c r="BK37" s="203"/>
      <c r="BL37" s="169"/>
      <c r="BM37" s="113" t="s">
        <v>71</v>
      </c>
      <c r="BN37" s="171">
        <v>2</v>
      </c>
      <c r="BO37" s="171">
        <v>2</v>
      </c>
      <c r="BP37" s="174">
        <v>2</v>
      </c>
      <c r="BQ37" s="203">
        <v>234.03089986991944</v>
      </c>
      <c r="BR37" s="169"/>
      <c r="BS37" s="113" t="s">
        <v>650</v>
      </c>
      <c r="BT37" s="171">
        <v>3</v>
      </c>
      <c r="BU37" s="171">
        <v>2</v>
      </c>
      <c r="BV37" s="171">
        <v>3</v>
      </c>
      <c r="BW37" s="171">
        <v>1</v>
      </c>
      <c r="BX37" s="171">
        <v>3</v>
      </c>
      <c r="BY37" s="174"/>
      <c r="BZ37" s="203">
        <v>424.93096440248314</v>
      </c>
      <c r="CA37" s="169"/>
      <c r="CB37" s="113"/>
      <c r="CC37" s="171"/>
      <c r="CD37" s="171"/>
      <c r="CE37" s="171"/>
      <c r="CF37" s="174"/>
      <c r="CG37" s="204"/>
      <c r="CH37" s="205"/>
    </row>
    <row r="38" spans="1:86" s="206" customFormat="1" ht="12.75" customHeight="1" x14ac:dyDescent="0.2">
      <c r="A38" s="32">
        <v>6</v>
      </c>
      <c r="B38" s="110" t="s">
        <v>43</v>
      </c>
      <c r="C38" s="110" t="s">
        <v>642</v>
      </c>
      <c r="D38" s="33" t="s">
        <v>666</v>
      </c>
      <c r="E38" s="111" t="s">
        <v>667</v>
      </c>
      <c r="F38" s="112"/>
      <c r="G38" s="252">
        <f t="shared" si="0"/>
        <v>0</v>
      </c>
      <c r="H38" s="152">
        <f t="shared" si="1"/>
        <v>657.25455056635951</v>
      </c>
      <c r="I38" s="179">
        <f t="shared" si="2"/>
        <v>1</v>
      </c>
      <c r="J38" s="179">
        <f t="shared" si="3"/>
        <v>6</v>
      </c>
      <c r="K38" s="170"/>
      <c r="L38" s="113"/>
      <c r="M38" s="171"/>
      <c r="N38" s="171"/>
      <c r="O38" s="172"/>
      <c r="P38" s="173"/>
      <c r="Q38" s="113"/>
      <c r="R38" s="171"/>
      <c r="S38" s="171"/>
      <c r="T38" s="174"/>
      <c r="U38" s="175"/>
      <c r="V38" s="173"/>
      <c r="W38" s="113"/>
      <c r="X38" s="171"/>
      <c r="Y38" s="171"/>
      <c r="Z38" s="171"/>
      <c r="AA38" s="172"/>
      <c r="AB38" s="173"/>
      <c r="AC38" s="113"/>
      <c r="AD38" s="171"/>
      <c r="AE38" s="171"/>
      <c r="AF38" s="174"/>
      <c r="AG38" s="203"/>
      <c r="AH38" s="169"/>
      <c r="AI38" s="113"/>
      <c r="AJ38" s="171"/>
      <c r="AK38" s="174"/>
      <c r="AL38" s="203"/>
      <c r="AM38" s="169"/>
      <c r="AN38" s="113"/>
      <c r="AO38" s="181"/>
      <c r="AP38" s="174"/>
      <c r="AQ38" s="175"/>
      <c r="AR38" s="169"/>
      <c r="AS38" s="114"/>
      <c r="AT38" s="171"/>
      <c r="AU38" s="174"/>
      <c r="AV38" s="203"/>
      <c r="AW38" s="169"/>
      <c r="AX38" s="113"/>
      <c r="AY38" s="171"/>
      <c r="AZ38" s="171"/>
      <c r="BA38" s="171"/>
      <c r="BB38" s="174"/>
      <c r="BC38" s="175"/>
      <c r="BD38" s="176"/>
      <c r="BE38" s="130"/>
      <c r="BF38" s="171"/>
      <c r="BG38" s="171"/>
      <c r="BH38" s="171"/>
      <c r="BI38" s="171"/>
      <c r="BJ38" s="174"/>
      <c r="BK38" s="203"/>
      <c r="BL38" s="169"/>
      <c r="BM38" s="113"/>
      <c r="BN38" s="171"/>
      <c r="BO38" s="171"/>
      <c r="BP38" s="174"/>
      <c r="BQ38" s="203"/>
      <c r="BR38" s="169"/>
      <c r="BS38" s="113" t="s">
        <v>643</v>
      </c>
      <c r="BT38" s="171">
        <v>1</v>
      </c>
      <c r="BU38" s="171">
        <v>1</v>
      </c>
      <c r="BV38" s="171">
        <v>1</v>
      </c>
      <c r="BW38" s="171">
        <v>1</v>
      </c>
      <c r="BX38" s="171">
        <v>1</v>
      </c>
      <c r="BY38" s="174">
        <v>1</v>
      </c>
      <c r="BZ38" s="203">
        <v>657.25455056635951</v>
      </c>
      <c r="CA38" s="169"/>
      <c r="CB38" s="113"/>
      <c r="CC38" s="171"/>
      <c r="CD38" s="171"/>
      <c r="CE38" s="171"/>
      <c r="CF38" s="174"/>
      <c r="CG38" s="204"/>
      <c r="CH38" s="205"/>
    </row>
    <row r="39" spans="1:86" s="206" customFormat="1" ht="12.75" customHeight="1" x14ac:dyDescent="0.2">
      <c r="A39" s="32">
        <v>7</v>
      </c>
      <c r="B39" s="110" t="s">
        <v>43</v>
      </c>
      <c r="C39" s="110" t="s">
        <v>575</v>
      </c>
      <c r="D39" s="33" t="s">
        <v>278</v>
      </c>
      <c r="E39" s="111" t="s">
        <v>724</v>
      </c>
      <c r="F39" s="112"/>
      <c r="G39" s="252">
        <f t="shared" ref="G39:G70" si="4">BC39+AV39+AQ39+AG39+U39+O39+AA39+AL39</f>
        <v>0</v>
      </c>
      <c r="H39" s="152">
        <f t="shared" ref="H39:H70" si="5">BC39+AV39+AQ39+AG39+U39+O39+AA39+BK39+BQ39+BZ39+CG39+AL39</f>
        <v>652.92924267878425</v>
      </c>
      <c r="I39" s="179">
        <f t="shared" ref="I39:I70" si="6">COUNTA(L39,Q39,W39,AC39,AI39,AN39,AS39,AX39,BE39,BM39,BS39,CB39)</f>
        <v>2</v>
      </c>
      <c r="J39" s="179">
        <f t="shared" ref="J39:J70" si="7">COUNTA(AD39,AE39,AF39,AJ39,AK39,AT39,AU39,AY39,AZ39,BA39,BB39,BF39,BG39,BH39,BI39,BJ39,BN39,BO39,BP39,BT39,BU39,BV39,BW39,BX39,BY39,CC39,CD39,CE39,CF39)</f>
        <v>7</v>
      </c>
      <c r="K39" s="170"/>
      <c r="L39" s="113"/>
      <c r="M39" s="171"/>
      <c r="N39" s="171"/>
      <c r="O39" s="172"/>
      <c r="P39" s="173"/>
      <c r="Q39" s="113"/>
      <c r="R39" s="171"/>
      <c r="S39" s="171"/>
      <c r="T39" s="174"/>
      <c r="U39" s="175"/>
      <c r="V39" s="173"/>
      <c r="W39" s="113"/>
      <c r="X39" s="171"/>
      <c r="Y39" s="171"/>
      <c r="Z39" s="171"/>
      <c r="AA39" s="172"/>
      <c r="AB39" s="173"/>
      <c r="AC39" s="113"/>
      <c r="AD39" s="171"/>
      <c r="AE39" s="171"/>
      <c r="AF39" s="174"/>
      <c r="AG39" s="203"/>
      <c r="AH39" s="169"/>
      <c r="AI39" s="113"/>
      <c r="AJ39" s="171"/>
      <c r="AK39" s="174"/>
      <c r="AL39" s="203"/>
      <c r="AM39" s="169"/>
      <c r="AN39" s="113"/>
      <c r="AO39" s="181"/>
      <c r="AP39" s="174"/>
      <c r="AQ39" s="175"/>
      <c r="AR39" s="169"/>
      <c r="AS39" s="114"/>
      <c r="AT39" s="171"/>
      <c r="AU39" s="174"/>
      <c r="AV39" s="203"/>
      <c r="AW39" s="169"/>
      <c r="AX39" s="113"/>
      <c r="AY39" s="171"/>
      <c r="AZ39" s="171"/>
      <c r="BA39" s="171"/>
      <c r="BB39" s="174"/>
      <c r="BC39" s="175"/>
      <c r="BD39" s="176"/>
      <c r="BE39" s="130"/>
      <c r="BF39" s="171"/>
      <c r="BG39" s="171"/>
      <c r="BH39" s="171"/>
      <c r="BI39" s="171"/>
      <c r="BJ39" s="174"/>
      <c r="BK39" s="203"/>
      <c r="BL39" s="169"/>
      <c r="BM39" s="113" t="s">
        <v>74</v>
      </c>
      <c r="BN39" s="171">
        <v>2</v>
      </c>
      <c r="BO39" s="171">
        <v>6</v>
      </c>
      <c r="BP39" s="174">
        <v>1</v>
      </c>
      <c r="BQ39" s="203">
        <v>228.84684302566575</v>
      </c>
      <c r="BR39" s="169"/>
      <c r="BS39" s="113"/>
      <c r="BT39" s="171"/>
      <c r="BU39" s="171"/>
      <c r="BV39" s="171"/>
      <c r="BW39" s="171"/>
      <c r="BX39" s="171"/>
      <c r="BY39" s="174"/>
      <c r="BZ39" s="203"/>
      <c r="CA39" s="169"/>
      <c r="CB39" s="113" t="s">
        <v>4</v>
      </c>
      <c r="CC39" s="171">
        <v>1</v>
      </c>
      <c r="CD39" s="171">
        <v>1</v>
      </c>
      <c r="CE39" s="171">
        <v>1</v>
      </c>
      <c r="CF39" s="174">
        <v>1</v>
      </c>
      <c r="CG39" s="204">
        <v>424.0823996531185</v>
      </c>
      <c r="CH39" s="205"/>
    </row>
    <row r="40" spans="1:86" s="206" customFormat="1" ht="12.75" customHeight="1" x14ac:dyDescent="0.2">
      <c r="A40" s="32">
        <v>8</v>
      </c>
      <c r="B40" s="110" t="s">
        <v>43</v>
      </c>
      <c r="C40" s="110" t="s">
        <v>155</v>
      </c>
      <c r="D40" s="33" t="s">
        <v>136</v>
      </c>
      <c r="E40" s="111" t="s">
        <v>727</v>
      </c>
      <c r="F40" s="112"/>
      <c r="G40" s="252">
        <f t="shared" si="4"/>
        <v>225.22878745280337</v>
      </c>
      <c r="H40" s="152">
        <f t="shared" si="5"/>
        <v>634.77121254719668</v>
      </c>
      <c r="I40" s="179">
        <f t="shared" si="6"/>
        <v>3</v>
      </c>
      <c r="J40" s="179">
        <f t="shared" si="7"/>
        <v>12</v>
      </c>
      <c r="K40" s="170"/>
      <c r="L40" s="113"/>
      <c r="M40" s="171"/>
      <c r="N40" s="171"/>
      <c r="O40" s="172"/>
      <c r="P40" s="173"/>
      <c r="Q40" s="113"/>
      <c r="R40" s="171"/>
      <c r="S40" s="171"/>
      <c r="T40" s="174"/>
      <c r="U40" s="175"/>
      <c r="V40" s="173"/>
      <c r="W40" s="113"/>
      <c r="X40" s="171"/>
      <c r="Y40" s="171"/>
      <c r="Z40" s="171"/>
      <c r="AA40" s="172"/>
      <c r="AB40" s="173"/>
      <c r="AC40" s="113" t="s">
        <v>43</v>
      </c>
      <c r="AD40" s="171">
        <v>5</v>
      </c>
      <c r="AE40" s="171">
        <v>6</v>
      </c>
      <c r="AF40" s="174">
        <v>1</v>
      </c>
      <c r="AG40" s="203">
        <v>225.22878745280337</v>
      </c>
      <c r="AH40" s="169"/>
      <c r="AI40" s="113"/>
      <c r="AJ40" s="171"/>
      <c r="AK40" s="174"/>
      <c r="AL40" s="203"/>
      <c r="AM40" s="169"/>
      <c r="AN40" s="113"/>
      <c r="AO40" s="181"/>
      <c r="AP40" s="174"/>
      <c r="AQ40" s="175"/>
      <c r="AR40" s="169"/>
      <c r="AS40" s="114"/>
      <c r="AT40" s="171"/>
      <c r="AU40" s="174"/>
      <c r="AV40" s="203"/>
      <c r="AW40" s="169"/>
      <c r="AX40" s="113"/>
      <c r="AY40" s="171"/>
      <c r="AZ40" s="171"/>
      <c r="BA40" s="171"/>
      <c r="BB40" s="174"/>
      <c r="BC40" s="175"/>
      <c r="BD40" s="176"/>
      <c r="BE40" s="130"/>
      <c r="BF40" s="171"/>
      <c r="BG40" s="171"/>
      <c r="BH40" s="171"/>
      <c r="BI40" s="171"/>
      <c r="BJ40" s="174"/>
      <c r="BK40" s="203"/>
      <c r="BL40" s="169"/>
      <c r="BM40" s="113"/>
      <c r="BN40" s="171"/>
      <c r="BO40" s="171"/>
      <c r="BP40" s="174"/>
      <c r="BQ40" s="203"/>
      <c r="BR40" s="169"/>
      <c r="BS40" s="113" t="s">
        <v>641</v>
      </c>
      <c r="BT40" s="171">
        <v>3</v>
      </c>
      <c r="BU40" s="171">
        <v>1</v>
      </c>
      <c r="BV40" s="171">
        <v>2</v>
      </c>
      <c r="BW40" s="171">
        <v>3</v>
      </c>
      <c r="BX40" s="171">
        <v>2</v>
      </c>
      <c r="BY40" s="174"/>
      <c r="BZ40" s="203">
        <v>308.2930377283102</v>
      </c>
      <c r="CA40" s="169"/>
      <c r="CB40" s="113" t="s">
        <v>4</v>
      </c>
      <c r="CC40" s="171" t="s">
        <v>30</v>
      </c>
      <c r="CD40" s="171" t="s">
        <v>31</v>
      </c>
      <c r="CE40" s="171">
        <v>4</v>
      </c>
      <c r="CF40" s="174">
        <v>3</v>
      </c>
      <c r="CG40" s="204">
        <v>101.249387366083</v>
      </c>
      <c r="CH40" s="205"/>
    </row>
    <row r="41" spans="1:86" s="206" customFormat="1" ht="12.75" hidden="1" customHeight="1" x14ac:dyDescent="0.2">
      <c r="A41" s="32">
        <v>14</v>
      </c>
      <c r="B41" s="110" t="s">
        <v>42</v>
      </c>
      <c r="C41" s="110">
        <v>62</v>
      </c>
      <c r="D41" s="33" t="s">
        <v>128</v>
      </c>
      <c r="E41" s="111" t="s">
        <v>591</v>
      </c>
      <c r="F41" s="112"/>
      <c r="G41" s="252">
        <f t="shared" si="4"/>
        <v>0</v>
      </c>
      <c r="H41" s="152">
        <f t="shared" si="5"/>
        <v>628.74001041668021</v>
      </c>
      <c r="I41" s="179">
        <f t="shared" si="6"/>
        <v>3</v>
      </c>
      <c r="J41" s="179">
        <f t="shared" si="7"/>
        <v>12</v>
      </c>
      <c r="K41" s="170"/>
      <c r="L41" s="113"/>
      <c r="M41" s="171"/>
      <c r="N41" s="171"/>
      <c r="O41" s="172"/>
      <c r="P41" s="173"/>
      <c r="Q41" s="113"/>
      <c r="R41" s="171"/>
      <c r="S41" s="171"/>
      <c r="T41" s="174"/>
      <c r="U41" s="175"/>
      <c r="V41" s="173"/>
      <c r="W41" s="113"/>
      <c r="X41" s="171"/>
      <c r="Y41" s="171"/>
      <c r="Z41" s="171"/>
      <c r="AA41" s="172"/>
      <c r="AB41" s="173"/>
      <c r="AC41" s="113"/>
      <c r="AD41" s="171"/>
      <c r="AE41" s="171"/>
      <c r="AF41" s="174"/>
      <c r="AG41" s="203"/>
      <c r="AH41" s="169"/>
      <c r="AI41" s="113"/>
      <c r="AJ41" s="171"/>
      <c r="AK41" s="174"/>
      <c r="AL41" s="203"/>
      <c r="AM41" s="169"/>
      <c r="AN41" s="113"/>
      <c r="AO41" s="181"/>
      <c r="AP41" s="174"/>
      <c r="AQ41" s="175"/>
      <c r="AR41" s="169"/>
      <c r="AS41" s="114"/>
      <c r="AT41" s="171"/>
      <c r="AU41" s="174"/>
      <c r="AV41" s="203"/>
      <c r="AW41" s="169"/>
      <c r="AX41" s="113"/>
      <c r="AY41" s="171"/>
      <c r="AZ41" s="171"/>
      <c r="BA41" s="171"/>
      <c r="BB41" s="174"/>
      <c r="BC41" s="175"/>
      <c r="BD41" s="176"/>
      <c r="BE41" s="130"/>
      <c r="BF41" s="171"/>
      <c r="BG41" s="171"/>
      <c r="BH41" s="171"/>
      <c r="BI41" s="171"/>
      <c r="BJ41" s="174"/>
      <c r="BK41" s="203"/>
      <c r="BL41" s="169"/>
      <c r="BM41" s="113" t="s">
        <v>68</v>
      </c>
      <c r="BN41" s="171">
        <v>8</v>
      </c>
      <c r="BO41" s="171" t="s">
        <v>32</v>
      </c>
      <c r="BP41" s="174">
        <v>4</v>
      </c>
      <c r="BQ41" s="203">
        <v>130.30429033986076</v>
      </c>
      <c r="BR41" s="169"/>
      <c r="BS41" s="113" t="s">
        <v>653</v>
      </c>
      <c r="BT41" s="171" t="s">
        <v>157</v>
      </c>
      <c r="BU41" s="171">
        <v>9</v>
      </c>
      <c r="BV41" s="171">
        <v>6</v>
      </c>
      <c r="BW41" s="171">
        <v>8</v>
      </c>
      <c r="BX41" s="171">
        <v>7</v>
      </c>
      <c r="BY41" s="174"/>
      <c r="BZ41" s="203">
        <v>155.19418213170832</v>
      </c>
      <c r="CA41" s="169"/>
      <c r="CB41" s="113" t="s">
        <v>68</v>
      </c>
      <c r="CC41" s="171">
        <v>3</v>
      </c>
      <c r="CD41" s="171">
        <v>5</v>
      </c>
      <c r="CE41" s="171">
        <v>4</v>
      </c>
      <c r="CF41" s="174">
        <v>4</v>
      </c>
      <c r="CG41" s="204">
        <v>343.24153794511119</v>
      </c>
      <c r="CH41" s="205"/>
    </row>
    <row r="42" spans="1:86" s="206" customFormat="1" ht="12.75" customHeight="1" x14ac:dyDescent="0.2">
      <c r="A42" s="32">
        <v>9</v>
      </c>
      <c r="B42" s="110" t="s">
        <v>43</v>
      </c>
      <c r="C42" s="110" t="s">
        <v>760</v>
      </c>
      <c r="D42" s="33" t="s">
        <v>203</v>
      </c>
      <c r="E42" s="111" t="s">
        <v>264</v>
      </c>
      <c r="F42" s="112"/>
      <c r="G42" s="252">
        <f t="shared" si="4"/>
        <v>494.20596948512264</v>
      </c>
      <c r="H42" s="152">
        <f t="shared" si="5"/>
        <v>628.66228947522177</v>
      </c>
      <c r="I42" s="179">
        <f t="shared" si="6"/>
        <v>3</v>
      </c>
      <c r="J42" s="179">
        <f t="shared" si="7"/>
        <v>10</v>
      </c>
      <c r="K42" s="170"/>
      <c r="L42" s="113"/>
      <c r="M42" s="171"/>
      <c r="N42" s="171"/>
      <c r="O42" s="172"/>
      <c r="P42" s="173"/>
      <c r="Q42" s="113"/>
      <c r="R42" s="171"/>
      <c r="S42" s="171"/>
      <c r="T42" s="174"/>
      <c r="U42" s="175"/>
      <c r="V42" s="173"/>
      <c r="W42" s="113"/>
      <c r="X42" s="171"/>
      <c r="Y42" s="171"/>
      <c r="Z42" s="171"/>
      <c r="AA42" s="172"/>
      <c r="AB42" s="173"/>
      <c r="AC42" s="113"/>
      <c r="AD42" s="171"/>
      <c r="AE42" s="171"/>
      <c r="AF42" s="174"/>
      <c r="AG42" s="203"/>
      <c r="AH42" s="169"/>
      <c r="AI42" s="113"/>
      <c r="AJ42" s="171"/>
      <c r="AK42" s="174"/>
      <c r="AL42" s="203"/>
      <c r="AM42" s="169"/>
      <c r="AN42" s="113"/>
      <c r="AO42" s="181"/>
      <c r="AP42" s="174"/>
      <c r="AQ42" s="175"/>
      <c r="AR42" s="169"/>
      <c r="AS42" s="114" t="s">
        <v>43</v>
      </c>
      <c r="AT42" s="171">
        <v>7</v>
      </c>
      <c r="AU42" s="174">
        <v>4</v>
      </c>
      <c r="AV42" s="203">
        <v>104.6132698753643</v>
      </c>
      <c r="AW42" s="169"/>
      <c r="AX42" s="113" t="s">
        <v>170</v>
      </c>
      <c r="AY42" s="171">
        <v>1</v>
      </c>
      <c r="AZ42" s="171">
        <v>2</v>
      </c>
      <c r="BA42" s="171">
        <v>2</v>
      </c>
      <c r="BB42" s="174">
        <v>2</v>
      </c>
      <c r="BC42" s="175">
        <v>389.59269960975831</v>
      </c>
      <c r="BD42" s="176"/>
      <c r="BE42" s="130"/>
      <c r="BF42" s="171"/>
      <c r="BG42" s="171"/>
      <c r="BH42" s="171"/>
      <c r="BI42" s="171"/>
      <c r="BJ42" s="174"/>
      <c r="BK42" s="203"/>
      <c r="BL42" s="169"/>
      <c r="BM42" s="113"/>
      <c r="BN42" s="171"/>
      <c r="BO42" s="171"/>
      <c r="BP42" s="174"/>
      <c r="BQ42" s="203"/>
      <c r="BR42" s="169"/>
      <c r="BS42" s="113"/>
      <c r="BT42" s="171"/>
      <c r="BU42" s="171"/>
      <c r="BV42" s="171"/>
      <c r="BW42" s="171"/>
      <c r="BX42" s="171"/>
      <c r="BY42" s="174"/>
      <c r="BZ42" s="203"/>
      <c r="CA42" s="169"/>
      <c r="CB42" s="113" t="s">
        <v>73</v>
      </c>
      <c r="CC42" s="171">
        <v>8</v>
      </c>
      <c r="CD42" s="171">
        <v>8</v>
      </c>
      <c r="CE42" s="171">
        <v>7</v>
      </c>
      <c r="CF42" s="174">
        <v>8</v>
      </c>
      <c r="CG42" s="204">
        <v>134.45631999009913</v>
      </c>
      <c r="CH42" s="205"/>
    </row>
    <row r="43" spans="1:86" s="206" customFormat="1" ht="12.75" hidden="1" customHeight="1" x14ac:dyDescent="0.2">
      <c r="A43" s="32">
        <v>15</v>
      </c>
      <c r="B43" s="110" t="s">
        <v>42</v>
      </c>
      <c r="C43" s="110" t="s">
        <v>439</v>
      </c>
      <c r="D43" s="33" t="s">
        <v>440</v>
      </c>
      <c r="E43" s="111" t="s">
        <v>441</v>
      </c>
      <c r="F43" s="112"/>
      <c r="G43" s="252">
        <f t="shared" si="4"/>
        <v>287.81723757717333</v>
      </c>
      <c r="H43" s="152">
        <f t="shared" si="5"/>
        <v>614.90993718693164</v>
      </c>
      <c r="I43" s="179">
        <f t="shared" si="6"/>
        <v>2</v>
      </c>
      <c r="J43" s="179">
        <f t="shared" si="7"/>
        <v>6</v>
      </c>
      <c r="K43" s="170"/>
      <c r="L43" s="113"/>
      <c r="M43" s="171"/>
      <c r="N43" s="171"/>
      <c r="O43" s="172"/>
      <c r="P43" s="173"/>
      <c r="Q43" s="113"/>
      <c r="R43" s="171"/>
      <c r="S43" s="171"/>
      <c r="T43" s="174"/>
      <c r="U43" s="175"/>
      <c r="V43" s="173"/>
      <c r="W43" s="113"/>
      <c r="X43" s="171"/>
      <c r="Y43" s="171"/>
      <c r="Z43" s="171"/>
      <c r="AA43" s="172"/>
      <c r="AB43" s="173"/>
      <c r="AC43" s="113" t="s">
        <v>42</v>
      </c>
      <c r="AD43" s="171">
        <v>2</v>
      </c>
      <c r="AE43" s="171">
        <v>4</v>
      </c>
      <c r="AF43" s="174">
        <v>3</v>
      </c>
      <c r="AG43" s="203">
        <v>287.81723757717333</v>
      </c>
      <c r="AH43" s="169"/>
      <c r="AI43" s="113"/>
      <c r="AJ43" s="171"/>
      <c r="AK43" s="174"/>
      <c r="AL43" s="203"/>
      <c r="AM43" s="169"/>
      <c r="AN43" s="113"/>
      <c r="AO43" s="181"/>
      <c r="AP43" s="174"/>
      <c r="AQ43" s="175"/>
      <c r="AR43" s="169"/>
      <c r="AS43" s="114"/>
      <c r="AT43" s="171"/>
      <c r="AU43" s="174"/>
      <c r="AV43" s="203"/>
      <c r="AW43" s="169"/>
      <c r="AX43" s="113"/>
      <c r="AY43" s="171"/>
      <c r="AZ43" s="171"/>
      <c r="BA43" s="171"/>
      <c r="BB43" s="174"/>
      <c r="BC43" s="175"/>
      <c r="BD43" s="176"/>
      <c r="BE43" s="130"/>
      <c r="BF43" s="171"/>
      <c r="BG43" s="171"/>
      <c r="BH43" s="171"/>
      <c r="BI43" s="171"/>
      <c r="BJ43" s="174"/>
      <c r="BK43" s="203"/>
      <c r="BL43" s="169"/>
      <c r="BM43" s="113" t="s">
        <v>69</v>
      </c>
      <c r="BN43" s="171">
        <v>1</v>
      </c>
      <c r="BO43" s="171">
        <v>1</v>
      </c>
      <c r="BP43" s="174">
        <v>1</v>
      </c>
      <c r="BQ43" s="203">
        <v>327.09269960975831</v>
      </c>
      <c r="BR43" s="169"/>
      <c r="BS43" s="113"/>
      <c r="BT43" s="171"/>
      <c r="BU43" s="171"/>
      <c r="BV43" s="171"/>
      <c r="BW43" s="171"/>
      <c r="BX43" s="171"/>
      <c r="BY43" s="174"/>
      <c r="BZ43" s="203"/>
      <c r="CA43" s="169"/>
      <c r="CB43" s="113"/>
      <c r="CC43" s="171"/>
      <c r="CD43" s="171"/>
      <c r="CE43" s="171"/>
      <c r="CF43" s="174"/>
      <c r="CG43" s="204"/>
      <c r="CH43" s="205"/>
    </row>
    <row r="44" spans="1:86" s="206" customFormat="1" ht="12.75" customHeight="1" x14ac:dyDescent="0.2">
      <c r="A44" s="32">
        <v>10</v>
      </c>
      <c r="B44" s="110" t="s">
        <v>43</v>
      </c>
      <c r="C44" s="110">
        <v>4389</v>
      </c>
      <c r="D44" s="33" t="s">
        <v>116</v>
      </c>
      <c r="E44" s="111" t="s">
        <v>617</v>
      </c>
      <c r="F44" s="112"/>
      <c r="G44" s="252">
        <f t="shared" si="4"/>
        <v>267.95880017344075</v>
      </c>
      <c r="H44" s="152">
        <f t="shared" si="5"/>
        <v>594.78682281890997</v>
      </c>
      <c r="I44" s="179">
        <f t="shared" si="6"/>
        <v>3</v>
      </c>
      <c r="J44" s="179">
        <f t="shared" si="7"/>
        <v>10</v>
      </c>
      <c r="K44" s="170"/>
      <c r="L44" s="113"/>
      <c r="M44" s="171"/>
      <c r="N44" s="171"/>
      <c r="O44" s="172"/>
      <c r="P44" s="173"/>
      <c r="Q44" s="113"/>
      <c r="R44" s="171"/>
      <c r="S44" s="171"/>
      <c r="T44" s="174"/>
      <c r="U44" s="175"/>
      <c r="V44" s="173"/>
      <c r="W44" s="113"/>
      <c r="X44" s="171"/>
      <c r="Y44" s="171"/>
      <c r="Z44" s="171"/>
      <c r="AA44" s="172"/>
      <c r="AB44" s="173"/>
      <c r="AC44" s="113" t="s">
        <v>43</v>
      </c>
      <c r="AD44" s="171">
        <v>2</v>
      </c>
      <c r="AE44" s="171">
        <v>4</v>
      </c>
      <c r="AF44" s="174">
        <v>2</v>
      </c>
      <c r="AG44" s="203">
        <v>267.95880017344075</v>
      </c>
      <c r="AH44" s="169"/>
      <c r="AI44" s="113"/>
      <c r="AJ44" s="171"/>
      <c r="AK44" s="174"/>
      <c r="AL44" s="203"/>
      <c r="AM44" s="169"/>
      <c r="AN44" s="113"/>
      <c r="AO44" s="181"/>
      <c r="AP44" s="174"/>
      <c r="AQ44" s="175"/>
      <c r="AR44" s="169"/>
      <c r="AS44" s="114"/>
      <c r="AT44" s="171"/>
      <c r="AU44" s="174"/>
      <c r="AV44" s="203"/>
      <c r="AW44" s="169"/>
      <c r="AX44" s="113"/>
      <c r="AY44" s="171"/>
      <c r="AZ44" s="171"/>
      <c r="BA44" s="171"/>
      <c r="BB44" s="174"/>
      <c r="BC44" s="175"/>
      <c r="BD44" s="176"/>
      <c r="BE44" s="130"/>
      <c r="BF44" s="171"/>
      <c r="BG44" s="171"/>
      <c r="BH44" s="171"/>
      <c r="BI44" s="171"/>
      <c r="BJ44" s="174"/>
      <c r="BK44" s="203"/>
      <c r="BL44" s="169"/>
      <c r="BM44" s="113" t="s">
        <v>73</v>
      </c>
      <c r="BN44" s="171" t="s">
        <v>32</v>
      </c>
      <c r="BO44" s="171">
        <v>1</v>
      </c>
      <c r="BP44" s="174">
        <v>3</v>
      </c>
      <c r="BQ44" s="203">
        <v>192.09141541936765</v>
      </c>
      <c r="BR44" s="169"/>
      <c r="BS44" s="113"/>
      <c r="BT44" s="171"/>
      <c r="BU44" s="171"/>
      <c r="BV44" s="171"/>
      <c r="BW44" s="171"/>
      <c r="BX44" s="171"/>
      <c r="BY44" s="174"/>
      <c r="BZ44" s="203"/>
      <c r="CA44" s="169"/>
      <c r="CB44" s="113" t="s">
        <v>73</v>
      </c>
      <c r="CC44" s="171">
        <v>7</v>
      </c>
      <c r="CD44" s="171" t="s">
        <v>30</v>
      </c>
      <c r="CE44" s="171">
        <v>8</v>
      </c>
      <c r="CF44" s="174">
        <v>6</v>
      </c>
      <c r="CG44" s="204">
        <v>134.73660722610157</v>
      </c>
      <c r="CH44" s="205"/>
    </row>
    <row r="45" spans="1:86" s="206" customFormat="1" ht="12.75" hidden="1" customHeight="1" x14ac:dyDescent="0.2">
      <c r="A45" s="32">
        <v>14</v>
      </c>
      <c r="B45" s="110" t="s">
        <v>41</v>
      </c>
      <c r="C45" s="110" t="s">
        <v>571</v>
      </c>
      <c r="D45" s="33" t="s">
        <v>225</v>
      </c>
      <c r="E45" s="111" t="s">
        <v>696</v>
      </c>
      <c r="F45" s="112"/>
      <c r="G45" s="252">
        <f t="shared" si="4"/>
        <v>0</v>
      </c>
      <c r="H45" s="152">
        <f t="shared" si="5"/>
        <v>587.81967812943287</v>
      </c>
      <c r="I45" s="179">
        <f t="shared" si="6"/>
        <v>3</v>
      </c>
      <c r="J45" s="179">
        <f t="shared" si="7"/>
        <v>12</v>
      </c>
      <c r="K45" s="170"/>
      <c r="L45" s="113"/>
      <c r="M45" s="171"/>
      <c r="N45" s="171"/>
      <c r="O45" s="172"/>
      <c r="P45" s="173"/>
      <c r="Q45" s="113"/>
      <c r="R45" s="171"/>
      <c r="S45" s="171"/>
      <c r="T45" s="174"/>
      <c r="U45" s="175"/>
      <c r="V45" s="173"/>
      <c r="W45" s="113"/>
      <c r="X45" s="171"/>
      <c r="Y45" s="171"/>
      <c r="Z45" s="171"/>
      <c r="AA45" s="172"/>
      <c r="AB45" s="173"/>
      <c r="AC45" s="113"/>
      <c r="AD45" s="171"/>
      <c r="AE45" s="171"/>
      <c r="AF45" s="174"/>
      <c r="AG45" s="203"/>
      <c r="AH45" s="169"/>
      <c r="AI45" s="113"/>
      <c r="AJ45" s="171"/>
      <c r="AK45" s="174"/>
      <c r="AL45" s="203"/>
      <c r="AM45" s="169"/>
      <c r="AN45" s="113"/>
      <c r="AO45" s="181"/>
      <c r="AP45" s="174"/>
      <c r="AQ45" s="175"/>
      <c r="AR45" s="169"/>
      <c r="AS45" s="114"/>
      <c r="AT45" s="171"/>
      <c r="AU45" s="174"/>
      <c r="AV45" s="203"/>
      <c r="AW45" s="169"/>
      <c r="AX45" s="113"/>
      <c r="AY45" s="171"/>
      <c r="AZ45" s="171"/>
      <c r="BA45" s="171"/>
      <c r="BB45" s="174"/>
      <c r="BC45" s="175"/>
      <c r="BD45" s="176"/>
      <c r="BE45" s="130"/>
      <c r="BF45" s="171"/>
      <c r="BG45" s="171"/>
      <c r="BH45" s="171"/>
      <c r="BI45" s="171"/>
      <c r="BJ45" s="174"/>
      <c r="BK45" s="203"/>
      <c r="BL45" s="169"/>
      <c r="BM45" s="113" t="s">
        <v>67</v>
      </c>
      <c r="BN45" s="171">
        <v>5</v>
      </c>
      <c r="BO45" s="171">
        <v>6</v>
      </c>
      <c r="BP45" s="174">
        <v>5</v>
      </c>
      <c r="BQ45" s="203">
        <v>142.8317870192015</v>
      </c>
      <c r="BR45" s="169"/>
      <c r="BS45" s="113" t="s">
        <v>649</v>
      </c>
      <c r="BT45" s="171">
        <v>8</v>
      </c>
      <c r="BU45" s="171">
        <v>7</v>
      </c>
      <c r="BV45" s="171">
        <v>5</v>
      </c>
      <c r="BW45" s="171">
        <v>1</v>
      </c>
      <c r="BX45" s="171">
        <v>6</v>
      </c>
      <c r="BY45" s="174"/>
      <c r="BZ45" s="203">
        <v>297.74690718274138</v>
      </c>
      <c r="CA45" s="169"/>
      <c r="CB45" s="113" t="s">
        <v>67</v>
      </c>
      <c r="CC45" s="171">
        <v>5</v>
      </c>
      <c r="CD45" s="171" t="s">
        <v>157</v>
      </c>
      <c r="CE45" s="171">
        <v>5</v>
      </c>
      <c r="CF45" s="174">
        <v>5</v>
      </c>
      <c r="CG45" s="204">
        <v>147.24098392748999</v>
      </c>
      <c r="CH45" s="205"/>
    </row>
    <row r="46" spans="1:86" s="206" customFormat="1" ht="12.75" hidden="1" customHeight="1" x14ac:dyDescent="0.2">
      <c r="A46" s="32">
        <v>16</v>
      </c>
      <c r="B46" s="110" t="s">
        <v>42</v>
      </c>
      <c r="C46" s="110" t="s">
        <v>320</v>
      </c>
      <c r="D46" s="33" t="s">
        <v>240</v>
      </c>
      <c r="E46" s="111" t="s">
        <v>241</v>
      </c>
      <c r="F46" s="112"/>
      <c r="G46" s="252">
        <f t="shared" si="4"/>
        <v>305.67862113547403</v>
      </c>
      <c r="H46" s="152">
        <f t="shared" si="5"/>
        <v>583.35713407291223</v>
      </c>
      <c r="I46" s="179">
        <f t="shared" si="6"/>
        <v>4</v>
      </c>
      <c r="J46" s="179">
        <f t="shared" si="7"/>
        <v>10</v>
      </c>
      <c r="K46" s="170"/>
      <c r="L46" s="113"/>
      <c r="M46" s="171"/>
      <c r="N46" s="171"/>
      <c r="O46" s="172"/>
      <c r="P46" s="173"/>
      <c r="Q46" s="113"/>
      <c r="R46" s="171"/>
      <c r="S46" s="171"/>
      <c r="T46" s="174"/>
      <c r="U46" s="175"/>
      <c r="V46" s="173"/>
      <c r="W46" s="113"/>
      <c r="X46" s="171"/>
      <c r="Y46" s="171"/>
      <c r="Z46" s="171"/>
      <c r="AA46" s="172"/>
      <c r="AB46" s="173"/>
      <c r="AC46" s="113" t="s">
        <v>42</v>
      </c>
      <c r="AD46" s="171">
        <v>12</v>
      </c>
      <c r="AE46" s="171">
        <v>8</v>
      </c>
      <c r="AF46" s="174">
        <v>13</v>
      </c>
      <c r="AG46" s="203">
        <v>129.48073355259007</v>
      </c>
      <c r="AH46" s="169"/>
      <c r="AI46" s="113" t="s">
        <v>42</v>
      </c>
      <c r="AJ46" s="171">
        <v>3</v>
      </c>
      <c r="AK46" s="174"/>
      <c r="AL46" s="203">
        <v>51.249387366082999</v>
      </c>
      <c r="AM46" s="169"/>
      <c r="AN46" s="113"/>
      <c r="AO46" s="181"/>
      <c r="AP46" s="174"/>
      <c r="AQ46" s="175"/>
      <c r="AR46" s="169"/>
      <c r="AS46" s="114" t="s">
        <v>5</v>
      </c>
      <c r="AT46" s="171">
        <v>4</v>
      </c>
      <c r="AU46" s="174">
        <v>2</v>
      </c>
      <c r="AV46" s="203">
        <v>124.94850021680094</v>
      </c>
      <c r="AW46" s="169"/>
      <c r="AX46" s="113"/>
      <c r="AY46" s="171"/>
      <c r="AZ46" s="171"/>
      <c r="BA46" s="171"/>
      <c r="BB46" s="174"/>
      <c r="BC46" s="175"/>
      <c r="BD46" s="176"/>
      <c r="BE46" s="130"/>
      <c r="BF46" s="171"/>
      <c r="BG46" s="171"/>
      <c r="BH46" s="171"/>
      <c r="BI46" s="171"/>
      <c r="BJ46" s="174"/>
      <c r="BK46" s="203"/>
      <c r="BL46" s="169"/>
      <c r="BM46" s="113"/>
      <c r="BN46" s="171"/>
      <c r="BO46" s="171"/>
      <c r="BP46" s="174"/>
      <c r="BQ46" s="203"/>
      <c r="BR46" s="169"/>
      <c r="BS46" s="113"/>
      <c r="BT46" s="171"/>
      <c r="BU46" s="171"/>
      <c r="BV46" s="171"/>
      <c r="BW46" s="171"/>
      <c r="BX46" s="171"/>
      <c r="BY46" s="174"/>
      <c r="BZ46" s="203"/>
      <c r="CA46" s="169"/>
      <c r="CB46" s="113" t="s">
        <v>68</v>
      </c>
      <c r="CC46" s="171">
        <v>2</v>
      </c>
      <c r="CD46" s="171">
        <v>9</v>
      </c>
      <c r="CE46" s="171">
        <v>8</v>
      </c>
      <c r="CF46" s="174">
        <v>6</v>
      </c>
      <c r="CG46" s="204">
        <v>277.67851293743831</v>
      </c>
      <c r="CH46" s="205"/>
    </row>
    <row r="47" spans="1:86" s="206" customFormat="1" ht="12.75" hidden="1" customHeight="1" x14ac:dyDescent="0.2">
      <c r="A47" s="32">
        <v>15</v>
      </c>
      <c r="B47" s="110" t="s">
        <v>41</v>
      </c>
      <c r="C47" s="110" t="s">
        <v>318</v>
      </c>
      <c r="D47" s="33" t="s">
        <v>119</v>
      </c>
      <c r="E47" s="111" t="s">
        <v>683</v>
      </c>
      <c r="F47" s="112"/>
      <c r="G47" s="252">
        <f t="shared" si="4"/>
        <v>215.95690316533745</v>
      </c>
      <c r="H47" s="152">
        <f t="shared" si="5"/>
        <v>566.94091304993231</v>
      </c>
      <c r="I47" s="179">
        <f t="shared" si="6"/>
        <v>5</v>
      </c>
      <c r="J47" s="179">
        <f t="shared" si="7"/>
        <v>16</v>
      </c>
      <c r="K47" s="170"/>
      <c r="L47" s="113"/>
      <c r="M47" s="171"/>
      <c r="N47" s="171"/>
      <c r="O47" s="172"/>
      <c r="P47" s="173"/>
      <c r="Q47" s="113"/>
      <c r="R47" s="171"/>
      <c r="S47" s="171"/>
      <c r="T47" s="174"/>
      <c r="U47" s="175"/>
      <c r="V47" s="173"/>
      <c r="W47" s="113"/>
      <c r="X47" s="171"/>
      <c r="Y47" s="171"/>
      <c r="Z47" s="171"/>
      <c r="AA47" s="172"/>
      <c r="AB47" s="173"/>
      <c r="AC47" s="113" t="s">
        <v>41</v>
      </c>
      <c r="AD47" s="171">
        <v>8</v>
      </c>
      <c r="AE47" s="171">
        <v>7</v>
      </c>
      <c r="AF47" s="174">
        <v>3</v>
      </c>
      <c r="AG47" s="203">
        <v>139.70751579925445</v>
      </c>
      <c r="AH47" s="169"/>
      <c r="AI47" s="113" t="s">
        <v>41</v>
      </c>
      <c r="AJ47" s="171" t="s">
        <v>31</v>
      </c>
      <c r="AK47" s="174" t="s">
        <v>31</v>
      </c>
      <c r="AL47" s="203">
        <v>0</v>
      </c>
      <c r="AM47" s="169"/>
      <c r="AN47" s="113"/>
      <c r="AO47" s="181"/>
      <c r="AP47" s="174"/>
      <c r="AQ47" s="175"/>
      <c r="AR47" s="169"/>
      <c r="AS47" s="114" t="s">
        <v>504</v>
      </c>
      <c r="AT47" s="171" t="s">
        <v>30</v>
      </c>
      <c r="AU47" s="174">
        <v>3</v>
      </c>
      <c r="AV47" s="203">
        <v>76.249387366082999</v>
      </c>
      <c r="AW47" s="169"/>
      <c r="AX47" s="113"/>
      <c r="AY47" s="171"/>
      <c r="AZ47" s="171"/>
      <c r="BA47" s="171"/>
      <c r="BB47" s="174"/>
      <c r="BC47" s="175"/>
      <c r="BD47" s="176"/>
      <c r="BE47" s="130"/>
      <c r="BF47" s="171"/>
      <c r="BG47" s="171"/>
      <c r="BH47" s="171"/>
      <c r="BI47" s="171"/>
      <c r="BJ47" s="174"/>
      <c r="BK47" s="203"/>
      <c r="BL47" s="169"/>
      <c r="BM47" s="113"/>
      <c r="BN47" s="171"/>
      <c r="BO47" s="171"/>
      <c r="BP47" s="174"/>
      <c r="BQ47" s="203"/>
      <c r="BR47" s="169"/>
      <c r="BS47" s="113" t="s">
        <v>650</v>
      </c>
      <c r="BT47" s="171">
        <v>5</v>
      </c>
      <c r="BU47" s="171">
        <v>6</v>
      </c>
      <c r="BV47" s="171">
        <v>5</v>
      </c>
      <c r="BW47" s="171" t="s">
        <v>30</v>
      </c>
      <c r="BX47" s="171">
        <v>5</v>
      </c>
      <c r="BY47" s="174"/>
      <c r="BZ47" s="203">
        <v>176.48188039522466</v>
      </c>
      <c r="CA47" s="169"/>
      <c r="CB47" s="113" t="s">
        <v>71</v>
      </c>
      <c r="CC47" s="171">
        <v>5</v>
      </c>
      <c r="CD47" s="171" t="s">
        <v>157</v>
      </c>
      <c r="CE47" s="171">
        <v>8</v>
      </c>
      <c r="CF47" s="174">
        <v>3</v>
      </c>
      <c r="CG47" s="204">
        <v>174.50212948937019</v>
      </c>
      <c r="CH47" s="205"/>
    </row>
    <row r="48" spans="1:86" s="206" customFormat="1" ht="12.75" hidden="1" customHeight="1" x14ac:dyDescent="0.2">
      <c r="A48" s="32">
        <v>17</v>
      </c>
      <c r="B48" s="110" t="s">
        <v>42</v>
      </c>
      <c r="C48" s="110">
        <v>376</v>
      </c>
      <c r="D48" s="33" t="s">
        <v>589</v>
      </c>
      <c r="E48" s="111" t="s">
        <v>702</v>
      </c>
      <c r="F48" s="112"/>
      <c r="G48" s="252">
        <f t="shared" si="4"/>
        <v>0</v>
      </c>
      <c r="H48" s="152">
        <f t="shared" si="5"/>
        <v>565.73542898484015</v>
      </c>
      <c r="I48" s="179">
        <f t="shared" si="6"/>
        <v>3</v>
      </c>
      <c r="J48" s="179">
        <f t="shared" si="7"/>
        <v>12</v>
      </c>
      <c r="K48" s="170"/>
      <c r="L48" s="113"/>
      <c r="M48" s="171"/>
      <c r="N48" s="171"/>
      <c r="O48" s="172"/>
      <c r="P48" s="173"/>
      <c r="Q48" s="113"/>
      <c r="R48" s="171"/>
      <c r="S48" s="171"/>
      <c r="T48" s="174"/>
      <c r="U48" s="175"/>
      <c r="V48" s="173"/>
      <c r="W48" s="113"/>
      <c r="X48" s="171"/>
      <c r="Y48" s="171"/>
      <c r="Z48" s="171"/>
      <c r="AA48" s="172"/>
      <c r="AB48" s="173"/>
      <c r="AC48" s="113"/>
      <c r="AD48" s="171"/>
      <c r="AE48" s="171"/>
      <c r="AF48" s="174"/>
      <c r="AG48" s="203"/>
      <c r="AH48" s="169"/>
      <c r="AI48" s="113"/>
      <c r="AJ48" s="171"/>
      <c r="AK48" s="174"/>
      <c r="AL48" s="203"/>
      <c r="AM48" s="169"/>
      <c r="AN48" s="113"/>
      <c r="AO48" s="181"/>
      <c r="AP48" s="174"/>
      <c r="AQ48" s="175"/>
      <c r="AR48" s="169"/>
      <c r="AS48" s="114"/>
      <c r="AT48" s="171"/>
      <c r="AU48" s="174"/>
      <c r="AV48" s="203"/>
      <c r="AW48" s="169"/>
      <c r="AX48" s="113"/>
      <c r="AY48" s="171"/>
      <c r="AZ48" s="171"/>
      <c r="BA48" s="171"/>
      <c r="BB48" s="174"/>
      <c r="BC48" s="175"/>
      <c r="BD48" s="176"/>
      <c r="BE48" s="130"/>
      <c r="BF48" s="171"/>
      <c r="BG48" s="171"/>
      <c r="BH48" s="171"/>
      <c r="BI48" s="171"/>
      <c r="BJ48" s="174"/>
      <c r="BK48" s="203"/>
      <c r="BL48" s="169"/>
      <c r="BM48" s="113" t="s">
        <v>68</v>
      </c>
      <c r="BN48" s="171">
        <v>10</v>
      </c>
      <c r="BO48" s="171">
        <v>7</v>
      </c>
      <c r="BP48" s="174">
        <v>6</v>
      </c>
      <c r="BQ48" s="203">
        <v>153.33965381907225</v>
      </c>
      <c r="BR48" s="169"/>
      <c r="BS48" s="113" t="s">
        <v>653</v>
      </c>
      <c r="BT48" s="171">
        <v>9</v>
      </c>
      <c r="BU48" s="171">
        <v>6</v>
      </c>
      <c r="BV48" s="171">
        <v>10</v>
      </c>
      <c r="BW48" s="171">
        <v>5</v>
      </c>
      <c r="BX48" s="171">
        <v>10</v>
      </c>
      <c r="BY48" s="174"/>
      <c r="BZ48" s="203">
        <v>155.68636235841012</v>
      </c>
      <c r="CA48" s="169"/>
      <c r="CB48" s="113" t="s">
        <v>68</v>
      </c>
      <c r="CC48" s="171">
        <v>4</v>
      </c>
      <c r="CD48" s="171" t="s">
        <v>157</v>
      </c>
      <c r="CE48" s="171">
        <v>6</v>
      </c>
      <c r="CF48" s="174">
        <v>3</v>
      </c>
      <c r="CG48" s="204">
        <v>256.70941280735775</v>
      </c>
      <c r="CH48" s="205"/>
    </row>
    <row r="49" spans="1:86" s="206" customFormat="1" ht="12.75" customHeight="1" x14ac:dyDescent="0.2">
      <c r="A49" s="32">
        <v>11</v>
      </c>
      <c r="B49" s="110" t="s">
        <v>43</v>
      </c>
      <c r="C49" s="110" t="s">
        <v>645</v>
      </c>
      <c r="D49" s="33" t="s">
        <v>204</v>
      </c>
      <c r="E49" s="111" t="s">
        <v>670</v>
      </c>
      <c r="F49" s="112"/>
      <c r="G49" s="252">
        <f t="shared" si="4"/>
        <v>0</v>
      </c>
      <c r="H49" s="152">
        <f t="shared" si="5"/>
        <v>538.38500667524261</v>
      </c>
      <c r="I49" s="179">
        <f t="shared" si="6"/>
        <v>2</v>
      </c>
      <c r="J49" s="179">
        <f t="shared" si="7"/>
        <v>9</v>
      </c>
      <c r="K49" s="170"/>
      <c r="L49" s="113"/>
      <c r="M49" s="171"/>
      <c r="N49" s="171"/>
      <c r="O49" s="172"/>
      <c r="P49" s="173"/>
      <c r="Q49" s="113"/>
      <c r="R49" s="171"/>
      <c r="S49" s="171"/>
      <c r="T49" s="174"/>
      <c r="U49" s="175"/>
      <c r="V49" s="173"/>
      <c r="W49" s="113"/>
      <c r="X49" s="171"/>
      <c r="Y49" s="171"/>
      <c r="Z49" s="171"/>
      <c r="AA49" s="172"/>
      <c r="AB49" s="173"/>
      <c r="AC49" s="113"/>
      <c r="AD49" s="171"/>
      <c r="AE49" s="171"/>
      <c r="AF49" s="174"/>
      <c r="AG49" s="203"/>
      <c r="AH49" s="169"/>
      <c r="AI49" s="113"/>
      <c r="AJ49" s="171"/>
      <c r="AK49" s="174"/>
      <c r="AL49" s="203"/>
      <c r="AM49" s="169"/>
      <c r="AN49" s="113"/>
      <c r="AO49" s="181"/>
      <c r="AP49" s="174"/>
      <c r="AQ49" s="175"/>
      <c r="AR49" s="169"/>
      <c r="AS49" s="114"/>
      <c r="AT49" s="171"/>
      <c r="AU49" s="174"/>
      <c r="AV49" s="203"/>
      <c r="AW49" s="169"/>
      <c r="AX49" s="113"/>
      <c r="AY49" s="171"/>
      <c r="AZ49" s="171"/>
      <c r="BA49" s="171"/>
      <c r="BB49" s="174"/>
      <c r="BC49" s="175"/>
      <c r="BD49" s="176"/>
      <c r="BE49" s="130"/>
      <c r="BF49" s="171"/>
      <c r="BG49" s="171"/>
      <c r="BH49" s="171"/>
      <c r="BI49" s="171"/>
      <c r="BJ49" s="174"/>
      <c r="BK49" s="203"/>
      <c r="BL49" s="169"/>
      <c r="BM49" s="113" t="s">
        <v>73</v>
      </c>
      <c r="BN49" s="171">
        <v>4</v>
      </c>
      <c r="BO49" s="171">
        <v>2</v>
      </c>
      <c r="BP49" s="174">
        <v>4</v>
      </c>
      <c r="BQ49" s="203">
        <v>235.79799772220289</v>
      </c>
      <c r="BR49" s="169"/>
      <c r="BS49" s="113" t="s">
        <v>643</v>
      </c>
      <c r="BT49" s="171">
        <v>7</v>
      </c>
      <c r="BU49" s="171">
        <v>6</v>
      </c>
      <c r="BV49" s="171">
        <v>4</v>
      </c>
      <c r="BW49" s="171">
        <v>9</v>
      </c>
      <c r="BX49" s="171">
        <v>5</v>
      </c>
      <c r="BY49" s="174">
        <v>3</v>
      </c>
      <c r="BZ49" s="203">
        <v>302.58700895303969</v>
      </c>
      <c r="CA49" s="169"/>
      <c r="CB49" s="113"/>
      <c r="CC49" s="171"/>
      <c r="CD49" s="171"/>
      <c r="CE49" s="171"/>
      <c r="CF49" s="174"/>
      <c r="CG49" s="204"/>
      <c r="CH49" s="205"/>
    </row>
    <row r="50" spans="1:86" s="206" customFormat="1" ht="12.75" hidden="1" customHeight="1" x14ac:dyDescent="0.2">
      <c r="A50" s="32">
        <v>18</v>
      </c>
      <c r="B50" s="110" t="s">
        <v>42</v>
      </c>
      <c r="C50" s="110" t="s">
        <v>597</v>
      </c>
      <c r="D50" s="33" t="s">
        <v>598</v>
      </c>
      <c r="E50" s="111" t="s">
        <v>599</v>
      </c>
      <c r="F50" s="112"/>
      <c r="G50" s="252">
        <f t="shared" si="4"/>
        <v>0</v>
      </c>
      <c r="H50" s="152">
        <f t="shared" si="5"/>
        <v>525.96483431355193</v>
      </c>
      <c r="I50" s="179">
        <f t="shared" si="6"/>
        <v>3</v>
      </c>
      <c r="J50" s="179">
        <f t="shared" si="7"/>
        <v>12</v>
      </c>
      <c r="K50" s="170"/>
      <c r="L50" s="113"/>
      <c r="M50" s="171"/>
      <c r="N50" s="171"/>
      <c r="O50" s="172"/>
      <c r="P50" s="173"/>
      <c r="Q50" s="113"/>
      <c r="R50" s="171"/>
      <c r="S50" s="171"/>
      <c r="T50" s="174"/>
      <c r="U50" s="175"/>
      <c r="V50" s="173"/>
      <c r="W50" s="113"/>
      <c r="X50" s="171"/>
      <c r="Y50" s="171"/>
      <c r="Z50" s="171"/>
      <c r="AA50" s="172"/>
      <c r="AB50" s="173"/>
      <c r="AC50" s="113"/>
      <c r="AD50" s="171"/>
      <c r="AE50" s="171"/>
      <c r="AF50" s="174"/>
      <c r="AG50" s="203"/>
      <c r="AH50" s="169"/>
      <c r="AI50" s="113"/>
      <c r="AJ50" s="171"/>
      <c r="AK50" s="174"/>
      <c r="AL50" s="203"/>
      <c r="AM50" s="169"/>
      <c r="AN50" s="113"/>
      <c r="AO50" s="181"/>
      <c r="AP50" s="174"/>
      <c r="AQ50" s="175"/>
      <c r="AR50" s="169"/>
      <c r="AS50" s="114"/>
      <c r="AT50" s="171"/>
      <c r="AU50" s="174"/>
      <c r="AV50" s="203"/>
      <c r="AW50" s="169"/>
      <c r="AX50" s="113"/>
      <c r="AY50" s="171"/>
      <c r="AZ50" s="171"/>
      <c r="BA50" s="171"/>
      <c r="BB50" s="174"/>
      <c r="BC50" s="175"/>
      <c r="BD50" s="176"/>
      <c r="BE50" s="130"/>
      <c r="BF50" s="171"/>
      <c r="BG50" s="171"/>
      <c r="BH50" s="171"/>
      <c r="BI50" s="171"/>
      <c r="BJ50" s="174"/>
      <c r="BK50" s="203"/>
      <c r="BL50" s="169"/>
      <c r="BM50" s="113" t="s">
        <v>68</v>
      </c>
      <c r="BN50" s="171">
        <v>9</v>
      </c>
      <c r="BO50" s="171" t="s">
        <v>32</v>
      </c>
      <c r="BP50" s="174">
        <v>8</v>
      </c>
      <c r="BQ50" s="203">
        <v>88.320926697208677</v>
      </c>
      <c r="BR50" s="169"/>
      <c r="BS50" s="113" t="s">
        <v>653</v>
      </c>
      <c r="BT50" s="171">
        <v>8</v>
      </c>
      <c r="BU50" s="171">
        <v>10</v>
      </c>
      <c r="BV50" s="171">
        <v>8</v>
      </c>
      <c r="BW50" s="171">
        <v>9</v>
      </c>
      <c r="BX50" s="171">
        <v>9</v>
      </c>
      <c r="BY50" s="174"/>
      <c r="BZ50" s="203">
        <v>112.85335007137462</v>
      </c>
      <c r="CA50" s="169"/>
      <c r="CB50" s="113" t="s">
        <v>68</v>
      </c>
      <c r="CC50" s="171">
        <v>8</v>
      </c>
      <c r="CD50" s="171">
        <v>1</v>
      </c>
      <c r="CE50" s="171">
        <v>3</v>
      </c>
      <c r="CF50" s="174">
        <v>7</v>
      </c>
      <c r="CG50" s="204">
        <v>324.79055754496864</v>
      </c>
      <c r="CH50" s="205"/>
    </row>
    <row r="51" spans="1:86" s="206" customFormat="1" ht="12.75" hidden="1" customHeight="1" x14ac:dyDescent="0.2">
      <c r="A51" s="32">
        <v>19</v>
      </c>
      <c r="B51" s="110" t="s">
        <v>42</v>
      </c>
      <c r="C51" s="110">
        <v>29</v>
      </c>
      <c r="D51" s="33" t="s">
        <v>637</v>
      </c>
      <c r="E51" s="111" t="s">
        <v>596</v>
      </c>
      <c r="F51" s="112"/>
      <c r="G51" s="252">
        <f t="shared" si="4"/>
        <v>0</v>
      </c>
      <c r="H51" s="152">
        <f t="shared" si="5"/>
        <v>524.83621915647177</v>
      </c>
      <c r="I51" s="179">
        <f t="shared" si="6"/>
        <v>3</v>
      </c>
      <c r="J51" s="179">
        <f t="shared" si="7"/>
        <v>12</v>
      </c>
      <c r="K51" s="170"/>
      <c r="L51" s="113"/>
      <c r="M51" s="171"/>
      <c r="N51" s="171"/>
      <c r="O51" s="172"/>
      <c r="P51" s="173"/>
      <c r="Q51" s="113"/>
      <c r="R51" s="171"/>
      <c r="S51" s="171"/>
      <c r="T51" s="174"/>
      <c r="U51" s="175"/>
      <c r="V51" s="173"/>
      <c r="W51" s="113"/>
      <c r="X51" s="171"/>
      <c r="Y51" s="171"/>
      <c r="Z51" s="171"/>
      <c r="AA51" s="172"/>
      <c r="AB51" s="173"/>
      <c r="AC51" s="113"/>
      <c r="AD51" s="171"/>
      <c r="AE51" s="171"/>
      <c r="AF51" s="174"/>
      <c r="AG51" s="203"/>
      <c r="AH51" s="169"/>
      <c r="AI51" s="113"/>
      <c r="AJ51" s="171"/>
      <c r="AK51" s="174"/>
      <c r="AL51" s="203"/>
      <c r="AM51" s="169"/>
      <c r="AN51" s="113"/>
      <c r="AO51" s="181"/>
      <c r="AP51" s="174"/>
      <c r="AQ51" s="175"/>
      <c r="AR51" s="169"/>
      <c r="AS51" s="114"/>
      <c r="AT51" s="171"/>
      <c r="AU51" s="174"/>
      <c r="AV51" s="203"/>
      <c r="AW51" s="169"/>
      <c r="AX51" s="113"/>
      <c r="AY51" s="171"/>
      <c r="AZ51" s="171"/>
      <c r="BA51" s="171"/>
      <c r="BB51" s="174"/>
      <c r="BC51" s="175"/>
      <c r="BD51" s="176"/>
      <c r="BE51" s="130"/>
      <c r="BF51" s="171"/>
      <c r="BG51" s="171"/>
      <c r="BH51" s="171"/>
      <c r="BI51" s="171"/>
      <c r="BJ51" s="174"/>
      <c r="BK51" s="203"/>
      <c r="BL51" s="169"/>
      <c r="BM51" s="113" t="s">
        <v>68</v>
      </c>
      <c r="BN51" s="171">
        <v>2</v>
      </c>
      <c r="BO51" s="171" t="s">
        <v>32</v>
      </c>
      <c r="BP51" s="174" t="s">
        <v>32</v>
      </c>
      <c r="BQ51" s="203">
        <v>100.43682587412086</v>
      </c>
      <c r="BR51" s="169"/>
      <c r="BS51" s="113" t="s">
        <v>653</v>
      </c>
      <c r="BT51" s="171">
        <v>7</v>
      </c>
      <c r="BU51" s="171">
        <v>4</v>
      </c>
      <c r="BV51" s="171">
        <v>5</v>
      </c>
      <c r="BW51" s="171">
        <v>6</v>
      </c>
      <c r="BX51" s="171">
        <v>8</v>
      </c>
      <c r="BY51" s="174"/>
      <c r="BZ51" s="203">
        <v>261.72630726946176</v>
      </c>
      <c r="CA51" s="169"/>
      <c r="CB51" s="113" t="s">
        <v>69</v>
      </c>
      <c r="CC51" s="171">
        <v>6</v>
      </c>
      <c r="CD51" s="171" t="s">
        <v>157</v>
      </c>
      <c r="CE51" s="171">
        <v>4</v>
      </c>
      <c r="CF51" s="174">
        <v>4</v>
      </c>
      <c r="CG51" s="204">
        <v>162.67308601288914</v>
      </c>
      <c r="CH51" s="205"/>
    </row>
    <row r="52" spans="1:86" s="206" customFormat="1" ht="12.75" hidden="1" customHeight="1" x14ac:dyDescent="0.2">
      <c r="A52" s="32">
        <v>16</v>
      </c>
      <c r="B52" s="110" t="s">
        <v>41</v>
      </c>
      <c r="C52" s="110" t="s">
        <v>356</v>
      </c>
      <c r="D52" s="33" t="s">
        <v>106</v>
      </c>
      <c r="E52" s="111" t="s">
        <v>247</v>
      </c>
      <c r="F52" s="112"/>
      <c r="G52" s="252">
        <f t="shared" si="4"/>
        <v>186.58234073056184</v>
      </c>
      <c r="H52" s="152">
        <f t="shared" si="5"/>
        <v>522.96988712692189</v>
      </c>
      <c r="I52" s="179">
        <f t="shared" si="6"/>
        <v>5</v>
      </c>
      <c r="J52" s="179">
        <f t="shared" si="7"/>
        <v>16</v>
      </c>
      <c r="K52" s="170"/>
      <c r="L52" s="113"/>
      <c r="M52" s="171"/>
      <c r="N52" s="171"/>
      <c r="O52" s="172"/>
      <c r="P52" s="173"/>
      <c r="Q52" s="113"/>
      <c r="R52" s="171"/>
      <c r="S52" s="171"/>
      <c r="T52" s="174"/>
      <c r="U52" s="175"/>
      <c r="V52" s="173"/>
      <c r="W52" s="113"/>
      <c r="X52" s="171"/>
      <c r="Y52" s="171"/>
      <c r="Z52" s="171"/>
      <c r="AA52" s="172"/>
      <c r="AB52" s="173"/>
      <c r="AC52" s="113" t="s">
        <v>41</v>
      </c>
      <c r="AD52" s="171">
        <v>6</v>
      </c>
      <c r="AE52" s="171">
        <v>4</v>
      </c>
      <c r="AF52" s="174">
        <v>4</v>
      </c>
      <c r="AG52" s="203">
        <v>186.58234073056184</v>
      </c>
      <c r="AH52" s="169"/>
      <c r="AI52" s="113" t="s">
        <v>41</v>
      </c>
      <c r="AJ52" s="171" t="s">
        <v>31</v>
      </c>
      <c r="AK52" s="174"/>
      <c r="AL52" s="203">
        <v>0</v>
      </c>
      <c r="AM52" s="169"/>
      <c r="AN52" s="113"/>
      <c r="AO52" s="181"/>
      <c r="AP52" s="174"/>
      <c r="AQ52" s="175"/>
      <c r="AR52" s="169"/>
      <c r="AS52" s="114"/>
      <c r="AT52" s="171"/>
      <c r="AU52" s="174"/>
      <c r="AV52" s="203"/>
      <c r="AW52" s="169"/>
      <c r="AX52" s="113"/>
      <c r="AY52" s="171"/>
      <c r="AZ52" s="171"/>
      <c r="BA52" s="171"/>
      <c r="BB52" s="174"/>
      <c r="BC52" s="175"/>
      <c r="BD52" s="176"/>
      <c r="BE52" s="130"/>
      <c r="BF52" s="171"/>
      <c r="BG52" s="171"/>
      <c r="BH52" s="171"/>
      <c r="BI52" s="171"/>
      <c r="BJ52" s="174"/>
      <c r="BK52" s="203"/>
      <c r="BL52" s="169"/>
      <c r="BM52" s="113" t="s">
        <v>71</v>
      </c>
      <c r="BN52" s="171">
        <v>4</v>
      </c>
      <c r="BO52" s="171">
        <v>3</v>
      </c>
      <c r="BP52" s="174">
        <v>4</v>
      </c>
      <c r="BQ52" s="203">
        <v>101.249387366083</v>
      </c>
      <c r="BR52" s="169"/>
      <c r="BS52" s="113" t="s">
        <v>650</v>
      </c>
      <c r="BT52" s="171" t="s">
        <v>30</v>
      </c>
      <c r="BU52" s="171">
        <v>5</v>
      </c>
      <c r="BV52" s="171">
        <v>7</v>
      </c>
      <c r="BW52" s="171">
        <v>5</v>
      </c>
      <c r="BX52" s="171" t="s">
        <v>30</v>
      </c>
      <c r="BY52" s="174"/>
      <c r="BZ52" s="203">
        <v>131.49398928499332</v>
      </c>
      <c r="CA52" s="169"/>
      <c r="CB52" s="113" t="s">
        <v>71</v>
      </c>
      <c r="CC52" s="171">
        <v>7</v>
      </c>
      <c r="CD52" s="171" t="s">
        <v>157</v>
      </c>
      <c r="CE52" s="171">
        <v>5</v>
      </c>
      <c r="CF52" s="174" t="s">
        <v>32</v>
      </c>
      <c r="CG52" s="204">
        <v>103.64416974528373</v>
      </c>
      <c r="CH52" s="205"/>
    </row>
    <row r="53" spans="1:86" s="206" customFormat="1" ht="12.75" hidden="1" customHeight="1" x14ac:dyDescent="0.2">
      <c r="A53" s="32">
        <v>20</v>
      </c>
      <c r="B53" s="110" t="s">
        <v>42</v>
      </c>
      <c r="C53" s="110" t="s">
        <v>288</v>
      </c>
      <c r="D53" s="33" t="s">
        <v>130</v>
      </c>
      <c r="E53" s="111" t="s">
        <v>761</v>
      </c>
      <c r="F53" s="112"/>
      <c r="G53" s="252">
        <f t="shared" si="4"/>
        <v>0</v>
      </c>
      <c r="H53" s="152">
        <f t="shared" si="5"/>
        <v>514.53997455872525</v>
      </c>
      <c r="I53" s="179">
        <f t="shared" si="6"/>
        <v>2</v>
      </c>
      <c r="J53" s="179">
        <f t="shared" si="7"/>
        <v>9</v>
      </c>
      <c r="K53" s="170"/>
      <c r="L53" s="113"/>
      <c r="M53" s="171"/>
      <c r="N53" s="171"/>
      <c r="O53" s="172"/>
      <c r="P53" s="173"/>
      <c r="Q53" s="113"/>
      <c r="R53" s="171"/>
      <c r="S53" s="171"/>
      <c r="T53" s="174"/>
      <c r="U53" s="175"/>
      <c r="V53" s="173"/>
      <c r="W53" s="113"/>
      <c r="X53" s="171"/>
      <c r="Y53" s="171"/>
      <c r="Z53" s="171"/>
      <c r="AA53" s="172"/>
      <c r="AB53" s="173"/>
      <c r="AC53" s="113"/>
      <c r="AD53" s="171"/>
      <c r="AE53" s="171"/>
      <c r="AF53" s="174"/>
      <c r="AG53" s="203"/>
      <c r="AH53" s="169"/>
      <c r="AI53" s="113"/>
      <c r="AJ53" s="171"/>
      <c r="AK53" s="174"/>
      <c r="AL53" s="203"/>
      <c r="AM53" s="169"/>
      <c r="AN53" s="113"/>
      <c r="AO53" s="181"/>
      <c r="AP53" s="174"/>
      <c r="AQ53" s="175"/>
      <c r="AR53" s="169"/>
      <c r="AS53" s="114"/>
      <c r="AT53" s="171"/>
      <c r="AU53" s="174"/>
      <c r="AV53" s="203"/>
      <c r="AW53" s="169"/>
      <c r="AX53" s="113"/>
      <c r="AY53" s="171"/>
      <c r="AZ53" s="171"/>
      <c r="BA53" s="171"/>
      <c r="BB53" s="174"/>
      <c r="BC53" s="175"/>
      <c r="BD53" s="176"/>
      <c r="BE53" s="130"/>
      <c r="BF53" s="171"/>
      <c r="BG53" s="171"/>
      <c r="BH53" s="171"/>
      <c r="BI53" s="171"/>
      <c r="BJ53" s="174"/>
      <c r="BK53" s="203"/>
      <c r="BL53" s="169"/>
      <c r="BM53" s="113"/>
      <c r="BN53" s="171"/>
      <c r="BO53" s="171"/>
      <c r="BP53" s="174"/>
      <c r="BQ53" s="203"/>
      <c r="BR53" s="169"/>
      <c r="BS53" s="113" t="s">
        <v>655</v>
      </c>
      <c r="BT53" s="171" t="s">
        <v>30</v>
      </c>
      <c r="BU53" s="171">
        <v>5</v>
      </c>
      <c r="BV53" s="171">
        <v>5</v>
      </c>
      <c r="BW53" s="171">
        <v>4</v>
      </c>
      <c r="BX53" s="171">
        <v>3</v>
      </c>
      <c r="BY53" s="174"/>
      <c r="BZ53" s="203">
        <v>261.35238693248112</v>
      </c>
      <c r="CA53" s="169"/>
      <c r="CB53" s="113" t="s">
        <v>139</v>
      </c>
      <c r="CC53" s="171">
        <v>3</v>
      </c>
      <c r="CD53" s="171" t="s">
        <v>31</v>
      </c>
      <c r="CE53" s="171">
        <v>2</v>
      </c>
      <c r="CF53" s="174">
        <v>1</v>
      </c>
      <c r="CG53" s="204">
        <v>253.18758762624412</v>
      </c>
      <c r="CH53" s="205"/>
    </row>
    <row r="54" spans="1:86" s="206" customFormat="1" ht="12.75" hidden="1" customHeight="1" x14ac:dyDescent="0.2">
      <c r="A54" s="32">
        <v>21</v>
      </c>
      <c r="B54" s="110" t="s">
        <v>42</v>
      </c>
      <c r="C54" s="110" t="s">
        <v>151</v>
      </c>
      <c r="D54" s="33" t="s">
        <v>239</v>
      </c>
      <c r="E54" s="111" t="s">
        <v>584</v>
      </c>
      <c r="F54" s="112"/>
      <c r="G54" s="252">
        <f t="shared" si="4"/>
        <v>0</v>
      </c>
      <c r="H54" s="152">
        <f t="shared" si="5"/>
        <v>493.40839167937577</v>
      </c>
      <c r="I54" s="179">
        <f t="shared" si="6"/>
        <v>2</v>
      </c>
      <c r="J54" s="179">
        <f t="shared" si="7"/>
        <v>8</v>
      </c>
      <c r="K54" s="170"/>
      <c r="L54" s="113"/>
      <c r="M54" s="171"/>
      <c r="N54" s="171"/>
      <c r="O54" s="172"/>
      <c r="P54" s="173"/>
      <c r="Q54" s="113"/>
      <c r="R54" s="171"/>
      <c r="S54" s="171"/>
      <c r="T54" s="174"/>
      <c r="U54" s="175"/>
      <c r="V54" s="173"/>
      <c r="W54" s="113"/>
      <c r="X54" s="171"/>
      <c r="Y54" s="171"/>
      <c r="Z54" s="171"/>
      <c r="AA54" s="172"/>
      <c r="AB54" s="173"/>
      <c r="AC54" s="113"/>
      <c r="AD54" s="171"/>
      <c r="AE54" s="171"/>
      <c r="AF54" s="174"/>
      <c r="AG54" s="203"/>
      <c r="AH54" s="169"/>
      <c r="AI54" s="113"/>
      <c r="AJ54" s="171"/>
      <c r="AK54" s="174"/>
      <c r="AL54" s="203"/>
      <c r="AM54" s="169"/>
      <c r="AN54" s="113"/>
      <c r="AO54" s="181"/>
      <c r="AP54" s="174"/>
      <c r="AQ54" s="175"/>
      <c r="AR54" s="169"/>
      <c r="AS54" s="114"/>
      <c r="AT54" s="171"/>
      <c r="AU54" s="174"/>
      <c r="AV54" s="203"/>
      <c r="AW54" s="169"/>
      <c r="AX54" s="113"/>
      <c r="AY54" s="171"/>
      <c r="AZ54" s="171"/>
      <c r="BA54" s="171"/>
      <c r="BB54" s="174"/>
      <c r="BC54" s="175"/>
      <c r="BD54" s="176"/>
      <c r="BE54" s="130"/>
      <c r="BF54" s="171"/>
      <c r="BG54" s="171"/>
      <c r="BH54" s="171"/>
      <c r="BI54" s="171"/>
      <c r="BJ54" s="174"/>
      <c r="BK54" s="203"/>
      <c r="BL54" s="169"/>
      <c r="BM54" s="113" t="s">
        <v>68</v>
      </c>
      <c r="BN54" s="171">
        <v>3</v>
      </c>
      <c r="BO54" s="171">
        <v>3</v>
      </c>
      <c r="BP54" s="174">
        <v>3</v>
      </c>
      <c r="BQ54" s="203">
        <v>272.95081677376902</v>
      </c>
      <c r="BR54" s="169"/>
      <c r="BS54" s="113" t="s">
        <v>653</v>
      </c>
      <c r="BT54" s="171">
        <v>5</v>
      </c>
      <c r="BU54" s="171">
        <v>5</v>
      </c>
      <c r="BV54" s="171">
        <v>9</v>
      </c>
      <c r="BW54" s="171" t="s">
        <v>32</v>
      </c>
      <c r="BX54" s="171">
        <v>4</v>
      </c>
      <c r="BY54" s="174"/>
      <c r="BZ54" s="203">
        <v>220.45757490560675</v>
      </c>
      <c r="CA54" s="169"/>
      <c r="CB54" s="113"/>
      <c r="CC54" s="171"/>
      <c r="CD54" s="171"/>
      <c r="CE54" s="171"/>
      <c r="CF54" s="174"/>
      <c r="CG54" s="204"/>
      <c r="CH54" s="205"/>
    </row>
    <row r="55" spans="1:86" s="206" customFormat="1" ht="12.75" customHeight="1" x14ac:dyDescent="0.2">
      <c r="A55" s="32">
        <v>12</v>
      </c>
      <c r="B55" s="110" t="s">
        <v>43</v>
      </c>
      <c r="C55" s="110">
        <v>2555</v>
      </c>
      <c r="D55" s="33" t="s">
        <v>212</v>
      </c>
      <c r="E55" s="111" t="s">
        <v>305</v>
      </c>
      <c r="F55" s="112"/>
      <c r="G55" s="252">
        <f t="shared" si="4"/>
        <v>305.07084478097102</v>
      </c>
      <c r="H55" s="152">
        <f t="shared" si="5"/>
        <v>491.46810697072277</v>
      </c>
      <c r="I55" s="179">
        <f t="shared" si="6"/>
        <v>4</v>
      </c>
      <c r="J55" s="179">
        <f t="shared" si="7"/>
        <v>15</v>
      </c>
      <c r="K55" s="170"/>
      <c r="L55" s="113"/>
      <c r="M55" s="171"/>
      <c r="N55" s="171"/>
      <c r="O55" s="172"/>
      <c r="P55" s="173"/>
      <c r="Q55" s="113"/>
      <c r="R55" s="171"/>
      <c r="S55" s="171"/>
      <c r="T55" s="174"/>
      <c r="U55" s="175"/>
      <c r="V55" s="173"/>
      <c r="W55" s="113"/>
      <c r="X55" s="171"/>
      <c r="Y55" s="171"/>
      <c r="Z55" s="171"/>
      <c r="AA55" s="172"/>
      <c r="AB55" s="173"/>
      <c r="AC55" s="113" t="s">
        <v>43</v>
      </c>
      <c r="AD55" s="171">
        <v>6</v>
      </c>
      <c r="AE55" s="171">
        <v>5</v>
      </c>
      <c r="AF55" s="174">
        <v>3</v>
      </c>
      <c r="AG55" s="203">
        <v>200.45757490560675</v>
      </c>
      <c r="AH55" s="169"/>
      <c r="AI55" s="113"/>
      <c r="AJ55" s="171"/>
      <c r="AK55" s="174"/>
      <c r="AL55" s="203"/>
      <c r="AM55" s="169"/>
      <c r="AN55" s="113"/>
      <c r="AO55" s="181"/>
      <c r="AP55" s="174"/>
      <c r="AQ55" s="175"/>
      <c r="AR55" s="169"/>
      <c r="AS55" s="114" t="s">
        <v>43</v>
      </c>
      <c r="AT55" s="171">
        <v>4</v>
      </c>
      <c r="AU55" s="174">
        <v>7</v>
      </c>
      <c r="AV55" s="203">
        <v>104.6132698753643</v>
      </c>
      <c r="AW55" s="169"/>
      <c r="AX55" s="113"/>
      <c r="AY55" s="171"/>
      <c r="AZ55" s="171"/>
      <c r="BA55" s="171"/>
      <c r="BB55" s="174"/>
      <c r="BC55" s="175"/>
      <c r="BD55" s="176"/>
      <c r="BE55" s="130"/>
      <c r="BF55" s="171"/>
      <c r="BG55" s="171"/>
      <c r="BH55" s="171"/>
      <c r="BI55" s="171"/>
      <c r="BJ55" s="174"/>
      <c r="BK55" s="203"/>
      <c r="BL55" s="169"/>
      <c r="BM55" s="113"/>
      <c r="BN55" s="171"/>
      <c r="BO55" s="171"/>
      <c r="BP55" s="174"/>
      <c r="BQ55" s="203"/>
      <c r="BR55" s="169"/>
      <c r="BS55" s="113" t="s">
        <v>643</v>
      </c>
      <c r="BT55" s="171">
        <v>8</v>
      </c>
      <c r="BU55" s="171">
        <v>9</v>
      </c>
      <c r="BV55" s="171">
        <v>9</v>
      </c>
      <c r="BW55" s="171">
        <v>7</v>
      </c>
      <c r="BX55" s="171">
        <v>8</v>
      </c>
      <c r="BY55" s="174">
        <v>8</v>
      </c>
      <c r="BZ55" s="203">
        <v>124.84824258989434</v>
      </c>
      <c r="CA55" s="169"/>
      <c r="CB55" s="113" t="s">
        <v>73</v>
      </c>
      <c r="CC55" s="171">
        <v>10</v>
      </c>
      <c r="CD55" s="171">
        <v>7</v>
      </c>
      <c r="CE55" s="171">
        <v>10</v>
      </c>
      <c r="CF55" s="174" t="s">
        <v>32</v>
      </c>
      <c r="CG55" s="204">
        <v>61.549019599857431</v>
      </c>
      <c r="CH55" s="205"/>
    </row>
    <row r="56" spans="1:86" s="206" customFormat="1" ht="12.75" hidden="1" customHeight="1" x14ac:dyDescent="0.2">
      <c r="A56" s="32">
        <v>17</v>
      </c>
      <c r="B56" s="110" t="s">
        <v>41</v>
      </c>
      <c r="C56" s="110" t="s">
        <v>220</v>
      </c>
      <c r="D56" s="33" t="s">
        <v>190</v>
      </c>
      <c r="E56" s="111" t="s">
        <v>658</v>
      </c>
      <c r="F56" s="112"/>
      <c r="G56" s="252">
        <f t="shared" si="4"/>
        <v>0</v>
      </c>
      <c r="H56" s="152">
        <f t="shared" si="5"/>
        <v>490.664799306237</v>
      </c>
      <c r="I56" s="179">
        <f t="shared" si="6"/>
        <v>2</v>
      </c>
      <c r="J56" s="179">
        <f t="shared" si="7"/>
        <v>8</v>
      </c>
      <c r="K56" s="170"/>
      <c r="L56" s="113"/>
      <c r="M56" s="171"/>
      <c r="N56" s="171"/>
      <c r="O56" s="172"/>
      <c r="P56" s="173"/>
      <c r="Q56" s="113"/>
      <c r="R56" s="171"/>
      <c r="S56" s="171"/>
      <c r="T56" s="174"/>
      <c r="U56" s="175"/>
      <c r="V56" s="173"/>
      <c r="W56" s="113"/>
      <c r="X56" s="171"/>
      <c r="Y56" s="171"/>
      <c r="Z56" s="171"/>
      <c r="AA56" s="172"/>
      <c r="AB56" s="173"/>
      <c r="AC56" s="113"/>
      <c r="AD56" s="171"/>
      <c r="AE56" s="171"/>
      <c r="AF56" s="174"/>
      <c r="AG56" s="203"/>
      <c r="AH56" s="169"/>
      <c r="AI56" s="113"/>
      <c r="AJ56" s="171"/>
      <c r="AK56" s="174"/>
      <c r="AL56" s="203"/>
      <c r="AM56" s="169"/>
      <c r="AN56" s="113"/>
      <c r="AO56" s="181"/>
      <c r="AP56" s="174"/>
      <c r="AQ56" s="175"/>
      <c r="AR56" s="169"/>
      <c r="AS56" s="114"/>
      <c r="AT56" s="171"/>
      <c r="AU56" s="174"/>
      <c r="AV56" s="203"/>
      <c r="AW56" s="169"/>
      <c r="AX56" s="113"/>
      <c r="AY56" s="171"/>
      <c r="AZ56" s="171"/>
      <c r="BA56" s="171"/>
      <c r="BB56" s="174"/>
      <c r="BC56" s="175"/>
      <c r="BD56" s="176"/>
      <c r="BE56" s="130"/>
      <c r="BF56" s="171"/>
      <c r="BG56" s="171"/>
      <c r="BH56" s="171"/>
      <c r="BI56" s="171"/>
      <c r="BJ56" s="174"/>
      <c r="BK56" s="203"/>
      <c r="BL56" s="169"/>
      <c r="BM56" s="113" t="s">
        <v>602</v>
      </c>
      <c r="BN56" s="171" t="s">
        <v>30</v>
      </c>
      <c r="BO56" s="171" t="s">
        <v>32</v>
      </c>
      <c r="BP56" s="174">
        <v>2</v>
      </c>
      <c r="BQ56" s="203">
        <v>104.77121254719663</v>
      </c>
      <c r="BR56" s="169"/>
      <c r="BS56" s="113" t="s">
        <v>639</v>
      </c>
      <c r="BT56" s="171">
        <v>5</v>
      </c>
      <c r="BU56" s="171">
        <v>2</v>
      </c>
      <c r="BV56" s="171">
        <v>5</v>
      </c>
      <c r="BW56" s="171">
        <v>1</v>
      </c>
      <c r="BX56" s="171">
        <v>3</v>
      </c>
      <c r="BY56" s="174"/>
      <c r="BZ56" s="203">
        <v>385.89358675904037</v>
      </c>
      <c r="CA56" s="169"/>
      <c r="CB56" s="113"/>
      <c r="CC56" s="171"/>
      <c r="CD56" s="171"/>
      <c r="CE56" s="171"/>
      <c r="CF56" s="174"/>
      <c r="CG56" s="204"/>
      <c r="CH56" s="205"/>
    </row>
    <row r="57" spans="1:86" s="206" customFormat="1" ht="12.75" hidden="1" customHeight="1" x14ac:dyDescent="0.2">
      <c r="A57" s="32">
        <v>22</v>
      </c>
      <c r="B57" s="110" t="s">
        <v>42</v>
      </c>
      <c r="C57" s="110" t="s">
        <v>76</v>
      </c>
      <c r="D57" s="33" t="s">
        <v>121</v>
      </c>
      <c r="E57" s="111" t="s">
        <v>332</v>
      </c>
      <c r="F57" s="112"/>
      <c r="G57" s="252">
        <f t="shared" si="4"/>
        <v>213.97940008672037</v>
      </c>
      <c r="H57" s="152">
        <f t="shared" si="5"/>
        <v>485.89527896022838</v>
      </c>
      <c r="I57" s="179">
        <f t="shared" si="6"/>
        <v>2</v>
      </c>
      <c r="J57" s="179">
        <f t="shared" si="7"/>
        <v>6</v>
      </c>
      <c r="K57" s="170"/>
      <c r="L57" s="113"/>
      <c r="M57" s="171"/>
      <c r="N57" s="171"/>
      <c r="O57" s="172"/>
      <c r="P57" s="173"/>
      <c r="Q57" s="113"/>
      <c r="R57" s="171"/>
      <c r="S57" s="171"/>
      <c r="T57" s="174"/>
      <c r="U57" s="175"/>
      <c r="V57" s="173"/>
      <c r="W57" s="113"/>
      <c r="X57" s="171"/>
      <c r="Y57" s="171"/>
      <c r="Z57" s="171"/>
      <c r="AA57" s="172"/>
      <c r="AB57" s="173"/>
      <c r="AC57" s="113"/>
      <c r="AD57" s="171"/>
      <c r="AE57" s="171"/>
      <c r="AF57" s="174"/>
      <c r="AG57" s="203"/>
      <c r="AH57" s="169"/>
      <c r="AI57" s="113"/>
      <c r="AJ57" s="171"/>
      <c r="AK57" s="174"/>
      <c r="AL57" s="203"/>
      <c r="AM57" s="169"/>
      <c r="AN57" s="113"/>
      <c r="AO57" s="181"/>
      <c r="AP57" s="174"/>
      <c r="AQ57" s="175"/>
      <c r="AR57" s="169"/>
      <c r="AS57" s="114" t="s">
        <v>6</v>
      </c>
      <c r="AT57" s="171">
        <v>1</v>
      </c>
      <c r="AU57" s="174">
        <v>1</v>
      </c>
      <c r="AV57" s="203">
        <v>213.97940008672037</v>
      </c>
      <c r="AW57" s="169"/>
      <c r="AX57" s="113"/>
      <c r="AY57" s="171"/>
      <c r="AZ57" s="171"/>
      <c r="BA57" s="171"/>
      <c r="BB57" s="174"/>
      <c r="BC57" s="175"/>
      <c r="BD57" s="176"/>
      <c r="BE57" s="130"/>
      <c r="BF57" s="171"/>
      <c r="BG57" s="171"/>
      <c r="BH57" s="171"/>
      <c r="BI57" s="171"/>
      <c r="BJ57" s="174"/>
      <c r="BK57" s="203"/>
      <c r="BL57" s="169"/>
      <c r="BM57" s="113"/>
      <c r="BN57" s="171"/>
      <c r="BO57" s="171"/>
      <c r="BP57" s="174"/>
      <c r="BQ57" s="203"/>
      <c r="BR57" s="169"/>
      <c r="BS57" s="113"/>
      <c r="BT57" s="171"/>
      <c r="BU57" s="171"/>
      <c r="BV57" s="171"/>
      <c r="BW57" s="171"/>
      <c r="BX57" s="171"/>
      <c r="BY57" s="174"/>
      <c r="BZ57" s="203"/>
      <c r="CA57" s="169"/>
      <c r="CB57" s="113" t="s">
        <v>70</v>
      </c>
      <c r="CC57" s="171">
        <v>4</v>
      </c>
      <c r="CD57" s="171">
        <v>1</v>
      </c>
      <c r="CE57" s="171">
        <v>4</v>
      </c>
      <c r="CF57" s="174">
        <v>5</v>
      </c>
      <c r="CG57" s="204">
        <v>271.91587887350801</v>
      </c>
      <c r="CH57" s="205"/>
    </row>
    <row r="58" spans="1:86" s="206" customFormat="1" ht="12.75" customHeight="1" x14ac:dyDescent="0.2">
      <c r="A58" s="32">
        <v>13</v>
      </c>
      <c r="B58" s="110" t="s">
        <v>43</v>
      </c>
      <c r="C58" s="110" t="s">
        <v>307</v>
      </c>
      <c r="D58" s="33" t="s">
        <v>124</v>
      </c>
      <c r="E58" s="111" t="s">
        <v>242</v>
      </c>
      <c r="F58" s="112"/>
      <c r="G58" s="252">
        <f t="shared" si="4"/>
        <v>0</v>
      </c>
      <c r="H58" s="152">
        <f t="shared" si="5"/>
        <v>484.20086422209044</v>
      </c>
      <c r="I58" s="179">
        <f t="shared" si="6"/>
        <v>2</v>
      </c>
      <c r="J58" s="179">
        <f t="shared" si="7"/>
        <v>7</v>
      </c>
      <c r="K58" s="170"/>
      <c r="L58" s="113"/>
      <c r="M58" s="171"/>
      <c r="N58" s="171"/>
      <c r="O58" s="172"/>
      <c r="P58" s="173"/>
      <c r="Q58" s="113"/>
      <c r="R58" s="171"/>
      <c r="S58" s="171"/>
      <c r="T58" s="174"/>
      <c r="U58" s="175"/>
      <c r="V58" s="173"/>
      <c r="W58" s="113"/>
      <c r="X58" s="171"/>
      <c r="Y58" s="171"/>
      <c r="Z58" s="171"/>
      <c r="AA58" s="172"/>
      <c r="AB58" s="173"/>
      <c r="AC58" s="113"/>
      <c r="AD58" s="171"/>
      <c r="AE58" s="171"/>
      <c r="AF58" s="174"/>
      <c r="AG58" s="203"/>
      <c r="AH58" s="169"/>
      <c r="AI58" s="113"/>
      <c r="AJ58" s="171"/>
      <c r="AK58" s="174"/>
      <c r="AL58" s="203"/>
      <c r="AM58" s="169"/>
      <c r="AN58" s="113"/>
      <c r="AO58" s="181"/>
      <c r="AP58" s="174"/>
      <c r="AQ58" s="175"/>
      <c r="AR58" s="169"/>
      <c r="AS58" s="114"/>
      <c r="AT58" s="171"/>
      <c r="AU58" s="174"/>
      <c r="AV58" s="203"/>
      <c r="AW58" s="169"/>
      <c r="AX58" s="113"/>
      <c r="AY58" s="171"/>
      <c r="AZ58" s="171"/>
      <c r="BA58" s="171"/>
      <c r="BB58" s="174"/>
      <c r="BC58" s="175"/>
      <c r="BD58" s="176"/>
      <c r="BE58" s="130"/>
      <c r="BF58" s="171"/>
      <c r="BG58" s="171"/>
      <c r="BH58" s="171"/>
      <c r="BI58" s="171"/>
      <c r="BJ58" s="174"/>
      <c r="BK58" s="203"/>
      <c r="BL58" s="169"/>
      <c r="BM58" s="113" t="s">
        <v>74</v>
      </c>
      <c r="BN58" s="171">
        <v>3</v>
      </c>
      <c r="BO58" s="171">
        <v>3</v>
      </c>
      <c r="BP58" s="174">
        <v>5</v>
      </c>
      <c r="BQ58" s="203">
        <v>194.53510177695998</v>
      </c>
      <c r="BR58" s="169"/>
      <c r="BS58" s="113"/>
      <c r="BT58" s="171"/>
      <c r="BU58" s="171"/>
      <c r="BV58" s="171"/>
      <c r="BW58" s="171"/>
      <c r="BX58" s="171"/>
      <c r="BY58" s="174"/>
      <c r="BZ58" s="203"/>
      <c r="CA58" s="169"/>
      <c r="CB58" s="113" t="s">
        <v>73</v>
      </c>
      <c r="CC58" s="171">
        <v>3</v>
      </c>
      <c r="CD58" s="171">
        <v>1</v>
      </c>
      <c r="CE58" s="171">
        <v>4</v>
      </c>
      <c r="CF58" s="174">
        <v>9</v>
      </c>
      <c r="CG58" s="204">
        <v>289.6657624451305</v>
      </c>
      <c r="CH58" s="205"/>
    </row>
    <row r="59" spans="1:86" s="206" customFormat="1" ht="12.75" hidden="1" customHeight="1" x14ac:dyDescent="0.2">
      <c r="A59" s="32">
        <v>18</v>
      </c>
      <c r="B59" s="110" t="s">
        <v>41</v>
      </c>
      <c r="C59" s="110">
        <v>3</v>
      </c>
      <c r="D59" s="33" t="s">
        <v>131</v>
      </c>
      <c r="E59" s="111" t="s">
        <v>573</v>
      </c>
      <c r="F59" s="112"/>
      <c r="G59" s="252">
        <f t="shared" si="4"/>
        <v>0</v>
      </c>
      <c r="H59" s="152">
        <f t="shared" si="5"/>
        <v>480.81638167436688</v>
      </c>
      <c r="I59" s="179">
        <f t="shared" si="6"/>
        <v>3</v>
      </c>
      <c r="J59" s="179">
        <f t="shared" si="7"/>
        <v>12</v>
      </c>
      <c r="K59" s="170"/>
      <c r="L59" s="113"/>
      <c r="M59" s="171"/>
      <c r="N59" s="171"/>
      <c r="O59" s="172"/>
      <c r="P59" s="173"/>
      <c r="Q59" s="113"/>
      <c r="R59" s="171"/>
      <c r="S59" s="171"/>
      <c r="T59" s="174"/>
      <c r="U59" s="175"/>
      <c r="V59" s="173"/>
      <c r="W59" s="113"/>
      <c r="X59" s="171"/>
      <c r="Y59" s="171"/>
      <c r="Z59" s="171"/>
      <c r="AA59" s="172"/>
      <c r="AB59" s="173"/>
      <c r="AC59" s="113"/>
      <c r="AD59" s="171"/>
      <c r="AE59" s="171"/>
      <c r="AF59" s="174"/>
      <c r="AG59" s="203"/>
      <c r="AH59" s="169"/>
      <c r="AI59" s="113"/>
      <c r="AJ59" s="171"/>
      <c r="AK59" s="174"/>
      <c r="AL59" s="203"/>
      <c r="AM59" s="169"/>
      <c r="AN59" s="113"/>
      <c r="AO59" s="181"/>
      <c r="AP59" s="174"/>
      <c r="AQ59" s="175"/>
      <c r="AR59" s="169"/>
      <c r="AS59" s="114"/>
      <c r="AT59" s="171"/>
      <c r="AU59" s="174"/>
      <c r="AV59" s="203"/>
      <c r="AW59" s="169"/>
      <c r="AX59" s="113"/>
      <c r="AY59" s="171"/>
      <c r="AZ59" s="171"/>
      <c r="BA59" s="171"/>
      <c r="BB59" s="174"/>
      <c r="BC59" s="175"/>
      <c r="BD59" s="176"/>
      <c r="BE59" s="130"/>
      <c r="BF59" s="171"/>
      <c r="BG59" s="171"/>
      <c r="BH59" s="171"/>
      <c r="BI59" s="171"/>
      <c r="BJ59" s="174"/>
      <c r="BK59" s="203"/>
      <c r="BL59" s="169"/>
      <c r="BM59" s="113" t="s">
        <v>67</v>
      </c>
      <c r="BN59" s="171">
        <v>3</v>
      </c>
      <c r="BO59" s="171">
        <v>8</v>
      </c>
      <c r="BP59" s="174">
        <v>6</v>
      </c>
      <c r="BQ59" s="203">
        <v>130.50907468880581</v>
      </c>
      <c r="BR59" s="169"/>
      <c r="BS59" s="113" t="s">
        <v>649</v>
      </c>
      <c r="BT59" s="171">
        <v>2</v>
      </c>
      <c r="BU59" s="171">
        <v>9</v>
      </c>
      <c r="BV59" s="171">
        <v>9</v>
      </c>
      <c r="BW59" s="171">
        <v>9</v>
      </c>
      <c r="BX59" s="171">
        <v>4</v>
      </c>
      <c r="BY59" s="174"/>
      <c r="BZ59" s="203">
        <v>232.34182484690081</v>
      </c>
      <c r="CA59" s="169"/>
      <c r="CB59" s="113" t="s">
        <v>67</v>
      </c>
      <c r="CC59" s="171">
        <v>7</v>
      </c>
      <c r="CD59" s="171" t="s">
        <v>30</v>
      </c>
      <c r="CE59" s="171">
        <v>3</v>
      </c>
      <c r="CF59" s="174">
        <v>7</v>
      </c>
      <c r="CG59" s="204">
        <v>117.96548213866024</v>
      </c>
      <c r="CH59" s="205"/>
    </row>
    <row r="60" spans="1:86" s="206" customFormat="1" ht="12.75" customHeight="1" x14ac:dyDescent="0.2">
      <c r="A60" s="32">
        <v>14</v>
      </c>
      <c r="B60" s="110" t="s">
        <v>43</v>
      </c>
      <c r="C60" s="110" t="s">
        <v>306</v>
      </c>
      <c r="D60" s="33" t="s">
        <v>142</v>
      </c>
      <c r="E60" s="111" t="s">
        <v>619</v>
      </c>
      <c r="F60" s="112"/>
      <c r="G60" s="252">
        <f t="shared" si="4"/>
        <v>0</v>
      </c>
      <c r="H60" s="152">
        <f t="shared" si="5"/>
        <v>428.8753777184902</v>
      </c>
      <c r="I60" s="179">
        <f t="shared" si="6"/>
        <v>2</v>
      </c>
      <c r="J60" s="179">
        <f t="shared" si="7"/>
        <v>9</v>
      </c>
      <c r="K60" s="170"/>
      <c r="L60" s="113"/>
      <c r="M60" s="171"/>
      <c r="N60" s="171"/>
      <c r="O60" s="172"/>
      <c r="P60" s="173"/>
      <c r="Q60" s="113"/>
      <c r="R60" s="171"/>
      <c r="S60" s="171"/>
      <c r="T60" s="174"/>
      <c r="U60" s="175"/>
      <c r="V60" s="173"/>
      <c r="W60" s="113"/>
      <c r="X60" s="171"/>
      <c r="Y60" s="171"/>
      <c r="Z60" s="171"/>
      <c r="AA60" s="172"/>
      <c r="AB60" s="173"/>
      <c r="AC60" s="113"/>
      <c r="AD60" s="171"/>
      <c r="AE60" s="171"/>
      <c r="AF60" s="174"/>
      <c r="AG60" s="203"/>
      <c r="AH60" s="169"/>
      <c r="AI60" s="113"/>
      <c r="AJ60" s="171"/>
      <c r="AK60" s="174"/>
      <c r="AL60" s="203"/>
      <c r="AM60" s="169"/>
      <c r="AN60" s="113"/>
      <c r="AO60" s="181"/>
      <c r="AP60" s="174"/>
      <c r="AQ60" s="175"/>
      <c r="AR60" s="169"/>
      <c r="AS60" s="114"/>
      <c r="AT60" s="171"/>
      <c r="AU60" s="174"/>
      <c r="AV60" s="203"/>
      <c r="AW60" s="169"/>
      <c r="AX60" s="113"/>
      <c r="AY60" s="171"/>
      <c r="AZ60" s="171"/>
      <c r="BA60" s="171"/>
      <c r="BB60" s="174"/>
      <c r="BC60" s="175"/>
      <c r="BD60" s="176"/>
      <c r="BE60" s="130"/>
      <c r="BF60" s="171"/>
      <c r="BG60" s="171"/>
      <c r="BH60" s="171"/>
      <c r="BI60" s="171"/>
      <c r="BJ60" s="174"/>
      <c r="BK60" s="203"/>
      <c r="BL60" s="169"/>
      <c r="BM60" s="113" t="s">
        <v>73</v>
      </c>
      <c r="BN60" s="171">
        <v>3</v>
      </c>
      <c r="BO60" s="171">
        <v>7</v>
      </c>
      <c r="BP60" s="174">
        <v>5</v>
      </c>
      <c r="BQ60" s="203">
        <v>175.08204895914704</v>
      </c>
      <c r="BR60" s="169"/>
      <c r="BS60" s="113" t="s">
        <v>643</v>
      </c>
      <c r="BT60" s="171">
        <v>6</v>
      </c>
      <c r="BU60" s="171">
        <v>7</v>
      </c>
      <c r="BV60" s="171">
        <v>6</v>
      </c>
      <c r="BW60" s="171">
        <v>5</v>
      </c>
      <c r="BX60" s="171">
        <v>7</v>
      </c>
      <c r="BY60" s="174">
        <v>7</v>
      </c>
      <c r="BZ60" s="203">
        <v>253.79332875934315</v>
      </c>
      <c r="CA60" s="169"/>
      <c r="CB60" s="113"/>
      <c r="CC60" s="171"/>
      <c r="CD60" s="171"/>
      <c r="CE60" s="171"/>
      <c r="CF60" s="174"/>
      <c r="CG60" s="204"/>
      <c r="CH60" s="205"/>
    </row>
    <row r="61" spans="1:86" s="206" customFormat="1" ht="12.75" hidden="1" customHeight="1" x14ac:dyDescent="0.2">
      <c r="A61" s="32">
        <v>23</v>
      </c>
      <c r="B61" s="110" t="s">
        <v>42</v>
      </c>
      <c r="C61" s="110">
        <v>464</v>
      </c>
      <c r="D61" s="33" t="s">
        <v>275</v>
      </c>
      <c r="E61" s="111" t="s">
        <v>605</v>
      </c>
      <c r="F61" s="112"/>
      <c r="G61" s="252">
        <f t="shared" si="4"/>
        <v>0</v>
      </c>
      <c r="H61" s="152">
        <f t="shared" si="5"/>
        <v>420.52150413481581</v>
      </c>
      <c r="I61" s="179">
        <f t="shared" si="6"/>
        <v>3</v>
      </c>
      <c r="J61" s="179">
        <f t="shared" si="7"/>
        <v>12</v>
      </c>
      <c r="K61" s="170"/>
      <c r="L61" s="113"/>
      <c r="M61" s="171"/>
      <c r="N61" s="171"/>
      <c r="O61" s="172"/>
      <c r="P61" s="173"/>
      <c r="Q61" s="113"/>
      <c r="R61" s="171"/>
      <c r="S61" s="171"/>
      <c r="T61" s="174"/>
      <c r="U61" s="175"/>
      <c r="V61" s="173"/>
      <c r="W61" s="113"/>
      <c r="X61" s="171"/>
      <c r="Y61" s="171"/>
      <c r="Z61" s="171"/>
      <c r="AA61" s="172"/>
      <c r="AB61" s="173"/>
      <c r="AC61" s="113"/>
      <c r="AD61" s="171"/>
      <c r="AE61" s="171"/>
      <c r="AF61" s="174"/>
      <c r="AG61" s="203"/>
      <c r="AH61" s="169"/>
      <c r="AI61" s="113"/>
      <c r="AJ61" s="171"/>
      <c r="AK61" s="174"/>
      <c r="AL61" s="203"/>
      <c r="AM61" s="169"/>
      <c r="AN61" s="113"/>
      <c r="AO61" s="181"/>
      <c r="AP61" s="174"/>
      <c r="AQ61" s="175"/>
      <c r="AR61" s="169"/>
      <c r="AS61" s="114"/>
      <c r="AT61" s="171"/>
      <c r="AU61" s="174"/>
      <c r="AV61" s="203"/>
      <c r="AW61" s="169"/>
      <c r="AX61" s="113"/>
      <c r="AY61" s="171"/>
      <c r="AZ61" s="171"/>
      <c r="BA61" s="171"/>
      <c r="BB61" s="174"/>
      <c r="BC61" s="175"/>
      <c r="BD61" s="176"/>
      <c r="BE61" s="130"/>
      <c r="BF61" s="171"/>
      <c r="BG61" s="171"/>
      <c r="BH61" s="171"/>
      <c r="BI61" s="171"/>
      <c r="BJ61" s="174"/>
      <c r="BK61" s="203"/>
      <c r="BL61" s="169"/>
      <c r="BM61" s="113" t="s">
        <v>602</v>
      </c>
      <c r="BN61" s="171">
        <v>4</v>
      </c>
      <c r="BO61" s="171">
        <v>4</v>
      </c>
      <c r="BP61" s="174">
        <v>5</v>
      </c>
      <c r="BQ61" s="203">
        <v>137.64697097492319</v>
      </c>
      <c r="BR61" s="169"/>
      <c r="BS61" s="113" t="s">
        <v>639</v>
      </c>
      <c r="BT61" s="171" t="s">
        <v>30</v>
      </c>
      <c r="BU61" s="171" t="s">
        <v>30</v>
      </c>
      <c r="BV61" s="171" t="s">
        <v>30</v>
      </c>
      <c r="BW61" s="171" t="s">
        <v>30</v>
      </c>
      <c r="BX61" s="171" t="s">
        <v>30</v>
      </c>
      <c r="BY61" s="174"/>
      <c r="BZ61" s="203">
        <v>62.5</v>
      </c>
      <c r="CA61" s="169"/>
      <c r="CB61" s="113" t="s">
        <v>746</v>
      </c>
      <c r="CC61" s="171">
        <v>3</v>
      </c>
      <c r="CD61" s="171" t="s">
        <v>30</v>
      </c>
      <c r="CE61" s="171">
        <v>6</v>
      </c>
      <c r="CF61" s="174">
        <v>6</v>
      </c>
      <c r="CG61" s="204">
        <v>220.37453315989259</v>
      </c>
      <c r="CH61" s="205"/>
    </row>
    <row r="62" spans="1:86" s="206" customFormat="1" ht="12.75" hidden="1" customHeight="1" x14ac:dyDescent="0.2">
      <c r="A62" s="32">
        <v>24</v>
      </c>
      <c r="B62" s="110" t="s">
        <v>42</v>
      </c>
      <c r="C62" s="110">
        <v>77</v>
      </c>
      <c r="D62" s="33" t="s">
        <v>129</v>
      </c>
      <c r="E62" s="111" t="s">
        <v>698</v>
      </c>
      <c r="F62" s="112"/>
      <c r="G62" s="252">
        <f t="shared" si="4"/>
        <v>0</v>
      </c>
      <c r="H62" s="152">
        <f t="shared" si="5"/>
        <v>419.26213785839082</v>
      </c>
      <c r="I62" s="179">
        <f t="shared" si="6"/>
        <v>1</v>
      </c>
      <c r="J62" s="179">
        <f t="shared" si="7"/>
        <v>4</v>
      </c>
      <c r="K62" s="170"/>
      <c r="L62" s="113"/>
      <c r="M62" s="171"/>
      <c r="N62" s="171"/>
      <c r="O62" s="172"/>
      <c r="P62" s="173"/>
      <c r="Q62" s="113"/>
      <c r="R62" s="171"/>
      <c r="S62" s="171"/>
      <c r="T62" s="174"/>
      <c r="U62" s="175"/>
      <c r="V62" s="173"/>
      <c r="W62" s="113"/>
      <c r="X62" s="171"/>
      <c r="Y62" s="171"/>
      <c r="Z62" s="171"/>
      <c r="AA62" s="172"/>
      <c r="AB62" s="173"/>
      <c r="AC62" s="113"/>
      <c r="AD62" s="171"/>
      <c r="AE62" s="171"/>
      <c r="AF62" s="174"/>
      <c r="AG62" s="203"/>
      <c r="AH62" s="169"/>
      <c r="AI62" s="113"/>
      <c r="AJ62" s="171"/>
      <c r="AK62" s="174"/>
      <c r="AL62" s="203"/>
      <c r="AM62" s="169"/>
      <c r="AN62" s="113"/>
      <c r="AO62" s="181"/>
      <c r="AP62" s="174"/>
      <c r="AQ62" s="175"/>
      <c r="AR62" s="169"/>
      <c r="AS62" s="114"/>
      <c r="AT62" s="171"/>
      <c r="AU62" s="174"/>
      <c r="AV62" s="203"/>
      <c r="AW62" s="169"/>
      <c r="AX62" s="113"/>
      <c r="AY62" s="171"/>
      <c r="AZ62" s="171"/>
      <c r="BA62" s="171"/>
      <c r="BB62" s="174"/>
      <c r="BC62" s="175"/>
      <c r="BD62" s="176"/>
      <c r="BE62" s="130"/>
      <c r="BF62" s="171"/>
      <c r="BG62" s="171"/>
      <c r="BH62" s="171"/>
      <c r="BI62" s="171"/>
      <c r="BJ62" s="174"/>
      <c r="BK62" s="203"/>
      <c r="BL62" s="169"/>
      <c r="BM62" s="113"/>
      <c r="BN62" s="171"/>
      <c r="BO62" s="171"/>
      <c r="BP62" s="174"/>
      <c r="BQ62" s="203"/>
      <c r="BR62" s="169"/>
      <c r="BS62" s="113"/>
      <c r="BT62" s="171"/>
      <c r="BU62" s="171"/>
      <c r="BV62" s="171"/>
      <c r="BW62" s="171"/>
      <c r="BX62" s="171"/>
      <c r="BY62" s="174"/>
      <c r="BZ62" s="203"/>
      <c r="CA62" s="169"/>
      <c r="CB62" s="113" t="s">
        <v>68</v>
      </c>
      <c r="CC62" s="171">
        <v>1</v>
      </c>
      <c r="CD62" s="171">
        <v>3</v>
      </c>
      <c r="CE62" s="171">
        <v>2</v>
      </c>
      <c r="CF62" s="174">
        <v>1</v>
      </c>
      <c r="CG62" s="204">
        <v>419.26213785839082</v>
      </c>
      <c r="CH62" s="205"/>
    </row>
    <row r="63" spans="1:86" s="206" customFormat="1" ht="12.75" customHeight="1" x14ac:dyDescent="0.2">
      <c r="A63" s="32">
        <v>15</v>
      </c>
      <c r="B63" s="110" t="s">
        <v>43</v>
      </c>
      <c r="C63" s="110" t="s">
        <v>183</v>
      </c>
      <c r="D63" s="33" t="s">
        <v>663</v>
      </c>
      <c r="E63" s="111" t="s">
        <v>234</v>
      </c>
      <c r="F63" s="112"/>
      <c r="G63" s="252">
        <f t="shared" si="4"/>
        <v>0</v>
      </c>
      <c r="H63" s="152">
        <f t="shared" si="5"/>
        <v>416.07455023214669</v>
      </c>
      <c r="I63" s="179">
        <f t="shared" si="6"/>
        <v>1</v>
      </c>
      <c r="J63" s="179">
        <f t="shared" si="7"/>
        <v>5</v>
      </c>
      <c r="K63" s="170"/>
      <c r="L63" s="113"/>
      <c r="M63" s="171"/>
      <c r="N63" s="171"/>
      <c r="O63" s="172"/>
      <c r="P63" s="173"/>
      <c r="Q63" s="113"/>
      <c r="R63" s="171"/>
      <c r="S63" s="171"/>
      <c r="T63" s="174"/>
      <c r="U63" s="175"/>
      <c r="V63" s="173"/>
      <c r="W63" s="113"/>
      <c r="X63" s="171"/>
      <c r="Y63" s="171"/>
      <c r="Z63" s="171"/>
      <c r="AA63" s="172"/>
      <c r="AB63" s="173"/>
      <c r="AC63" s="113"/>
      <c r="AD63" s="171"/>
      <c r="AE63" s="171"/>
      <c r="AF63" s="174"/>
      <c r="AG63" s="203"/>
      <c r="AH63" s="169"/>
      <c r="AI63" s="113"/>
      <c r="AJ63" s="171"/>
      <c r="AK63" s="174"/>
      <c r="AL63" s="203"/>
      <c r="AM63" s="169"/>
      <c r="AN63" s="113"/>
      <c r="AO63" s="181"/>
      <c r="AP63" s="174"/>
      <c r="AQ63" s="175"/>
      <c r="AR63" s="169"/>
      <c r="AS63" s="114"/>
      <c r="AT63" s="171"/>
      <c r="AU63" s="174"/>
      <c r="AV63" s="203"/>
      <c r="AW63" s="169"/>
      <c r="AX63" s="113"/>
      <c r="AY63" s="171"/>
      <c r="AZ63" s="171"/>
      <c r="BA63" s="171"/>
      <c r="BB63" s="174"/>
      <c r="BC63" s="175"/>
      <c r="BD63" s="176"/>
      <c r="BE63" s="130"/>
      <c r="BF63" s="171"/>
      <c r="BG63" s="171"/>
      <c r="BH63" s="171"/>
      <c r="BI63" s="171"/>
      <c r="BJ63" s="174"/>
      <c r="BK63" s="203"/>
      <c r="BL63" s="169"/>
      <c r="BM63" s="113"/>
      <c r="BN63" s="171"/>
      <c r="BO63" s="171"/>
      <c r="BP63" s="174"/>
      <c r="BQ63" s="203"/>
      <c r="BR63" s="169"/>
      <c r="BS63" s="113" t="s">
        <v>641</v>
      </c>
      <c r="BT63" s="171">
        <v>2</v>
      </c>
      <c r="BU63" s="171">
        <v>3</v>
      </c>
      <c r="BV63" s="171">
        <v>1</v>
      </c>
      <c r="BW63" s="171">
        <v>1</v>
      </c>
      <c r="BX63" s="171">
        <v>1</v>
      </c>
      <c r="BY63" s="174"/>
      <c r="BZ63" s="203">
        <v>416.07455023214669</v>
      </c>
      <c r="CA63" s="169"/>
      <c r="CB63" s="113"/>
      <c r="CC63" s="171"/>
      <c r="CD63" s="171"/>
      <c r="CE63" s="171"/>
      <c r="CF63" s="174"/>
      <c r="CG63" s="204"/>
      <c r="CH63" s="205"/>
    </row>
    <row r="64" spans="1:86" s="206" customFormat="1" ht="12.75" hidden="1" customHeight="1" x14ac:dyDescent="0.2">
      <c r="A64" s="32">
        <v>19</v>
      </c>
      <c r="B64" s="110" t="s">
        <v>41</v>
      </c>
      <c r="C64" s="110" t="s">
        <v>743</v>
      </c>
      <c r="D64" s="33" t="s">
        <v>744</v>
      </c>
      <c r="E64" s="111" t="s">
        <v>745</v>
      </c>
      <c r="F64" s="112"/>
      <c r="G64" s="252">
        <f t="shared" si="4"/>
        <v>0</v>
      </c>
      <c r="H64" s="152">
        <f t="shared" si="5"/>
        <v>412.14664992862538</v>
      </c>
      <c r="I64" s="179">
        <f t="shared" si="6"/>
        <v>1</v>
      </c>
      <c r="J64" s="179">
        <f t="shared" si="7"/>
        <v>4</v>
      </c>
      <c r="K64" s="170"/>
      <c r="L64" s="113"/>
      <c r="M64" s="171"/>
      <c r="N64" s="171"/>
      <c r="O64" s="172"/>
      <c r="P64" s="173"/>
      <c r="Q64" s="113"/>
      <c r="R64" s="171"/>
      <c r="S64" s="171"/>
      <c r="T64" s="174"/>
      <c r="U64" s="175"/>
      <c r="V64" s="173"/>
      <c r="W64" s="113"/>
      <c r="X64" s="171"/>
      <c r="Y64" s="171"/>
      <c r="Z64" s="171"/>
      <c r="AA64" s="172"/>
      <c r="AB64" s="173"/>
      <c r="AC64" s="113"/>
      <c r="AD64" s="171"/>
      <c r="AE64" s="171"/>
      <c r="AF64" s="174"/>
      <c r="AG64" s="203"/>
      <c r="AH64" s="169"/>
      <c r="AI64" s="113"/>
      <c r="AJ64" s="171"/>
      <c r="AK64" s="174"/>
      <c r="AL64" s="203"/>
      <c r="AM64" s="169"/>
      <c r="AN64" s="113"/>
      <c r="AO64" s="181"/>
      <c r="AP64" s="174"/>
      <c r="AQ64" s="175"/>
      <c r="AR64" s="169"/>
      <c r="AS64" s="114"/>
      <c r="AT64" s="171"/>
      <c r="AU64" s="174"/>
      <c r="AV64" s="203"/>
      <c r="AW64" s="169"/>
      <c r="AX64" s="113"/>
      <c r="AY64" s="171"/>
      <c r="AZ64" s="171"/>
      <c r="BA64" s="171"/>
      <c r="BB64" s="174"/>
      <c r="BC64" s="175"/>
      <c r="BD64" s="176"/>
      <c r="BE64" s="130"/>
      <c r="BF64" s="171"/>
      <c r="BG64" s="171"/>
      <c r="BH64" s="171"/>
      <c r="BI64" s="171"/>
      <c r="BJ64" s="174"/>
      <c r="BK64" s="203"/>
      <c r="BL64" s="169"/>
      <c r="BM64" s="113"/>
      <c r="BN64" s="171"/>
      <c r="BO64" s="171"/>
      <c r="BP64" s="174"/>
      <c r="BQ64" s="203"/>
      <c r="BR64" s="169"/>
      <c r="BS64" s="113"/>
      <c r="BT64" s="171"/>
      <c r="BU64" s="171"/>
      <c r="BV64" s="171"/>
      <c r="BW64" s="171"/>
      <c r="BX64" s="171"/>
      <c r="BY64" s="174"/>
      <c r="BZ64" s="203"/>
      <c r="CA64" s="169"/>
      <c r="CB64" s="113" t="s">
        <v>746</v>
      </c>
      <c r="CC64" s="171">
        <v>1</v>
      </c>
      <c r="CD64" s="171">
        <v>4</v>
      </c>
      <c r="CE64" s="171">
        <v>1</v>
      </c>
      <c r="CF64" s="174">
        <v>1</v>
      </c>
      <c r="CG64" s="204">
        <v>412.14664992862538</v>
      </c>
      <c r="CH64" s="205"/>
    </row>
    <row r="65" spans="1:86" s="206" customFormat="1" ht="12.75" hidden="1" customHeight="1" x14ac:dyDescent="0.2">
      <c r="A65" s="32">
        <v>25</v>
      </c>
      <c r="B65" s="110" t="s">
        <v>42</v>
      </c>
      <c r="C65" s="110" t="s">
        <v>483</v>
      </c>
      <c r="D65" s="33" t="s">
        <v>192</v>
      </c>
      <c r="E65" s="111" t="s">
        <v>519</v>
      </c>
      <c r="F65" s="112"/>
      <c r="G65" s="252">
        <f t="shared" si="4"/>
        <v>321.58738644414348</v>
      </c>
      <c r="H65" s="152">
        <f t="shared" si="5"/>
        <v>408.64060795104149</v>
      </c>
      <c r="I65" s="179">
        <f t="shared" si="6"/>
        <v>4</v>
      </c>
      <c r="J65" s="179">
        <f t="shared" si="7"/>
        <v>11</v>
      </c>
      <c r="K65" s="170"/>
      <c r="L65" s="113"/>
      <c r="M65" s="171"/>
      <c r="N65" s="171"/>
      <c r="O65" s="172"/>
      <c r="P65" s="173"/>
      <c r="Q65" s="113"/>
      <c r="R65" s="171"/>
      <c r="S65" s="171"/>
      <c r="T65" s="174"/>
      <c r="U65" s="175"/>
      <c r="V65" s="173"/>
      <c r="W65" s="113"/>
      <c r="X65" s="171"/>
      <c r="Y65" s="171"/>
      <c r="Z65" s="171"/>
      <c r="AA65" s="172"/>
      <c r="AB65" s="173"/>
      <c r="AC65" s="113" t="s">
        <v>42</v>
      </c>
      <c r="AD65" s="171">
        <v>10</v>
      </c>
      <c r="AE65" s="171" t="s">
        <v>32</v>
      </c>
      <c r="AF65" s="174">
        <v>12</v>
      </c>
      <c r="AG65" s="203">
        <v>86.170107143559818</v>
      </c>
      <c r="AH65" s="169"/>
      <c r="AI65" s="113" t="s">
        <v>42</v>
      </c>
      <c r="AJ65" s="171">
        <v>1</v>
      </c>
      <c r="AK65" s="174">
        <v>2</v>
      </c>
      <c r="AL65" s="203">
        <v>174.4481791705031</v>
      </c>
      <c r="AM65" s="169"/>
      <c r="AN65" s="113"/>
      <c r="AO65" s="181"/>
      <c r="AP65" s="174"/>
      <c r="AQ65" s="175"/>
      <c r="AR65" s="169"/>
      <c r="AS65" s="114" t="s">
        <v>5</v>
      </c>
      <c r="AT65" s="171">
        <v>5</v>
      </c>
      <c r="AU65" s="174">
        <v>4</v>
      </c>
      <c r="AV65" s="203">
        <v>60.969100130080562</v>
      </c>
      <c r="AW65" s="169"/>
      <c r="AX65" s="113"/>
      <c r="AY65" s="171"/>
      <c r="AZ65" s="171"/>
      <c r="BA65" s="171"/>
      <c r="BB65" s="174"/>
      <c r="BC65" s="175"/>
      <c r="BD65" s="176"/>
      <c r="BE65" s="130"/>
      <c r="BF65" s="171"/>
      <c r="BG65" s="171"/>
      <c r="BH65" s="171"/>
      <c r="BI65" s="171"/>
      <c r="BJ65" s="174"/>
      <c r="BK65" s="203"/>
      <c r="BL65" s="169"/>
      <c r="BM65" s="113"/>
      <c r="BN65" s="171"/>
      <c r="BO65" s="171"/>
      <c r="BP65" s="174"/>
      <c r="BQ65" s="203"/>
      <c r="BR65" s="169"/>
      <c r="BS65" s="113"/>
      <c r="BT65" s="171"/>
      <c r="BU65" s="171"/>
      <c r="BV65" s="171"/>
      <c r="BW65" s="171"/>
      <c r="BX65" s="171"/>
      <c r="BY65" s="174"/>
      <c r="BZ65" s="203"/>
      <c r="CA65" s="169"/>
      <c r="CB65" s="113" t="s">
        <v>70</v>
      </c>
      <c r="CC65" s="171">
        <v>6</v>
      </c>
      <c r="CD65" s="171" t="s">
        <v>157</v>
      </c>
      <c r="CE65" s="171">
        <v>7</v>
      </c>
      <c r="CF65" s="174">
        <v>6</v>
      </c>
      <c r="CG65" s="204">
        <v>87.05322150689797</v>
      </c>
      <c r="CH65" s="205"/>
    </row>
    <row r="66" spans="1:86" s="206" customFormat="1" ht="12.75" customHeight="1" x14ac:dyDescent="0.2">
      <c r="A66" s="32">
        <v>16</v>
      </c>
      <c r="B66" s="110" t="s">
        <v>43</v>
      </c>
      <c r="C66" s="110">
        <v>6913</v>
      </c>
      <c r="D66" s="33" t="s">
        <v>279</v>
      </c>
      <c r="E66" s="111" t="s">
        <v>280</v>
      </c>
      <c r="F66" s="112"/>
      <c r="G66" s="252">
        <f t="shared" si="4"/>
        <v>333.57209969647869</v>
      </c>
      <c r="H66" s="152">
        <f t="shared" si="5"/>
        <v>406.4619514818325</v>
      </c>
      <c r="I66" s="179">
        <f t="shared" si="6"/>
        <v>2</v>
      </c>
      <c r="J66" s="179">
        <f t="shared" si="7"/>
        <v>7</v>
      </c>
      <c r="K66" s="170"/>
      <c r="L66" s="113"/>
      <c r="M66" s="171"/>
      <c r="N66" s="171"/>
      <c r="O66" s="172"/>
      <c r="P66" s="173"/>
      <c r="Q66" s="113"/>
      <c r="R66" s="171"/>
      <c r="S66" s="171"/>
      <c r="T66" s="174"/>
      <c r="U66" s="175"/>
      <c r="V66" s="173"/>
      <c r="W66" s="113"/>
      <c r="X66" s="171"/>
      <c r="Y66" s="171"/>
      <c r="Z66" s="171"/>
      <c r="AA66" s="172"/>
      <c r="AB66" s="173"/>
      <c r="AC66" s="113"/>
      <c r="AD66" s="171"/>
      <c r="AE66" s="171"/>
      <c r="AF66" s="174"/>
      <c r="AG66" s="203"/>
      <c r="AH66" s="169"/>
      <c r="AI66" s="113"/>
      <c r="AJ66" s="171"/>
      <c r="AK66" s="174"/>
      <c r="AL66" s="203"/>
      <c r="AM66" s="169"/>
      <c r="AN66" s="113"/>
      <c r="AO66" s="181"/>
      <c r="AP66" s="174"/>
      <c r="AQ66" s="175"/>
      <c r="AR66" s="169"/>
      <c r="AS66" s="114"/>
      <c r="AT66" s="171"/>
      <c r="AU66" s="174"/>
      <c r="AV66" s="203"/>
      <c r="AW66" s="169"/>
      <c r="AX66" s="113" t="s">
        <v>170</v>
      </c>
      <c r="AY66" s="171">
        <v>2</v>
      </c>
      <c r="AZ66" s="171">
        <v>1</v>
      </c>
      <c r="BA66" s="171">
        <v>4</v>
      </c>
      <c r="BB66" s="174">
        <v>4</v>
      </c>
      <c r="BC66" s="175">
        <v>333.57209969647869</v>
      </c>
      <c r="BD66" s="176"/>
      <c r="BE66" s="130"/>
      <c r="BF66" s="171"/>
      <c r="BG66" s="171"/>
      <c r="BH66" s="171"/>
      <c r="BI66" s="171"/>
      <c r="BJ66" s="174"/>
      <c r="BK66" s="203"/>
      <c r="BL66" s="169"/>
      <c r="BM66" s="113" t="s">
        <v>74</v>
      </c>
      <c r="BN66" s="171">
        <v>5</v>
      </c>
      <c r="BO66" s="171">
        <v>7</v>
      </c>
      <c r="BP66" s="174">
        <v>7</v>
      </c>
      <c r="BQ66" s="203">
        <v>72.889851785353812</v>
      </c>
      <c r="BR66" s="169"/>
      <c r="BS66" s="113"/>
      <c r="BT66" s="171"/>
      <c r="BU66" s="171"/>
      <c r="BV66" s="171"/>
      <c r="BW66" s="171"/>
      <c r="BX66" s="171"/>
      <c r="BY66" s="174"/>
      <c r="BZ66" s="203"/>
      <c r="CA66" s="169"/>
      <c r="CB66" s="113"/>
      <c r="CC66" s="171"/>
      <c r="CD66" s="171"/>
      <c r="CE66" s="171"/>
      <c r="CF66" s="174"/>
      <c r="CG66" s="204"/>
      <c r="CH66" s="205"/>
    </row>
    <row r="67" spans="1:86" s="206" customFormat="1" ht="12.75" customHeight="1" x14ac:dyDescent="0.2">
      <c r="A67" s="32">
        <v>17</v>
      </c>
      <c r="B67" s="110" t="s">
        <v>43</v>
      </c>
      <c r="C67" s="110">
        <v>69</v>
      </c>
      <c r="D67" s="33" t="s">
        <v>159</v>
      </c>
      <c r="E67" s="111" t="s">
        <v>297</v>
      </c>
      <c r="F67" s="112"/>
      <c r="G67" s="252">
        <f t="shared" si="4"/>
        <v>103.48721986001856</v>
      </c>
      <c r="H67" s="152">
        <f t="shared" si="5"/>
        <v>404.93630325205783</v>
      </c>
      <c r="I67" s="179">
        <f t="shared" si="6"/>
        <v>2</v>
      </c>
      <c r="J67" s="179">
        <f t="shared" si="7"/>
        <v>7</v>
      </c>
      <c r="K67" s="170"/>
      <c r="L67" s="113"/>
      <c r="M67" s="171"/>
      <c r="N67" s="171"/>
      <c r="O67" s="172"/>
      <c r="P67" s="173"/>
      <c r="Q67" s="113"/>
      <c r="R67" s="171"/>
      <c r="S67" s="171"/>
      <c r="T67" s="174"/>
      <c r="U67" s="175"/>
      <c r="V67" s="173"/>
      <c r="W67" s="113"/>
      <c r="X67" s="171"/>
      <c r="Y67" s="171"/>
      <c r="Z67" s="171"/>
      <c r="AA67" s="172"/>
      <c r="AB67" s="173"/>
      <c r="AC67" s="113" t="s">
        <v>43</v>
      </c>
      <c r="AD67" s="171">
        <v>7</v>
      </c>
      <c r="AE67" s="171">
        <v>8</v>
      </c>
      <c r="AF67" s="174">
        <v>8</v>
      </c>
      <c r="AG67" s="203">
        <v>103.48721986001856</v>
      </c>
      <c r="AH67" s="169"/>
      <c r="AI67" s="113"/>
      <c r="AJ67" s="171"/>
      <c r="AK67" s="174"/>
      <c r="AL67" s="203"/>
      <c r="AM67" s="169"/>
      <c r="AN67" s="113"/>
      <c r="AO67" s="181"/>
      <c r="AP67" s="174"/>
      <c r="AQ67" s="175"/>
      <c r="AR67" s="169"/>
      <c r="AS67" s="114"/>
      <c r="AT67" s="171"/>
      <c r="AU67" s="174"/>
      <c r="AV67" s="203"/>
      <c r="AW67" s="169"/>
      <c r="AX67" s="113"/>
      <c r="AY67" s="171"/>
      <c r="AZ67" s="171"/>
      <c r="BA67" s="171"/>
      <c r="BB67" s="174"/>
      <c r="BC67" s="175"/>
      <c r="BD67" s="176"/>
      <c r="BE67" s="130"/>
      <c r="BF67" s="171"/>
      <c r="BG67" s="171"/>
      <c r="BH67" s="171"/>
      <c r="BI67" s="171"/>
      <c r="BJ67" s="174"/>
      <c r="BK67" s="203"/>
      <c r="BL67" s="169"/>
      <c r="BM67" s="113"/>
      <c r="BN67" s="171"/>
      <c r="BO67" s="171"/>
      <c r="BP67" s="174"/>
      <c r="BQ67" s="203"/>
      <c r="BR67" s="169"/>
      <c r="BS67" s="113"/>
      <c r="BT67" s="171"/>
      <c r="BU67" s="171"/>
      <c r="BV67" s="171"/>
      <c r="BW67" s="171"/>
      <c r="BX67" s="171"/>
      <c r="BY67" s="174"/>
      <c r="BZ67" s="203"/>
      <c r="CA67" s="169"/>
      <c r="CB67" s="113" t="s">
        <v>74</v>
      </c>
      <c r="CC67" s="171">
        <v>1</v>
      </c>
      <c r="CD67" s="171">
        <v>4</v>
      </c>
      <c r="CE67" s="171">
        <v>5</v>
      </c>
      <c r="CF67" s="174">
        <v>1</v>
      </c>
      <c r="CG67" s="204">
        <v>301.44908339203926</v>
      </c>
      <c r="CH67" s="205"/>
    </row>
    <row r="68" spans="1:86" s="206" customFormat="1" ht="12.75" hidden="1" customHeight="1" x14ac:dyDescent="0.2">
      <c r="A68" s="32">
        <v>26</v>
      </c>
      <c r="B68" s="110" t="s">
        <v>42</v>
      </c>
      <c r="C68" s="110">
        <v>13</v>
      </c>
      <c r="D68" s="33" t="s">
        <v>700</v>
      </c>
      <c r="E68" s="111" t="s">
        <v>232</v>
      </c>
      <c r="F68" s="112"/>
      <c r="G68" s="252">
        <f t="shared" si="4"/>
        <v>0</v>
      </c>
      <c r="H68" s="152">
        <f t="shared" si="5"/>
        <v>386.5748712784445</v>
      </c>
      <c r="I68" s="179">
        <f t="shared" si="6"/>
        <v>1</v>
      </c>
      <c r="J68" s="179">
        <f t="shared" si="7"/>
        <v>4</v>
      </c>
      <c r="K68" s="170"/>
      <c r="L68" s="113"/>
      <c r="M68" s="171"/>
      <c r="N68" s="171"/>
      <c r="O68" s="172"/>
      <c r="P68" s="173"/>
      <c r="Q68" s="113"/>
      <c r="R68" s="171"/>
      <c r="S68" s="171"/>
      <c r="T68" s="174"/>
      <c r="U68" s="175"/>
      <c r="V68" s="173"/>
      <c r="W68" s="113"/>
      <c r="X68" s="171"/>
      <c r="Y68" s="171"/>
      <c r="Z68" s="171"/>
      <c r="AA68" s="172"/>
      <c r="AB68" s="173"/>
      <c r="AC68" s="113"/>
      <c r="AD68" s="171"/>
      <c r="AE68" s="171"/>
      <c r="AF68" s="174"/>
      <c r="AG68" s="203"/>
      <c r="AH68" s="169"/>
      <c r="AI68" s="113"/>
      <c r="AJ68" s="171"/>
      <c r="AK68" s="174"/>
      <c r="AL68" s="203"/>
      <c r="AM68" s="169"/>
      <c r="AN68" s="113"/>
      <c r="AO68" s="181"/>
      <c r="AP68" s="174"/>
      <c r="AQ68" s="175"/>
      <c r="AR68" s="169"/>
      <c r="AS68" s="114"/>
      <c r="AT68" s="171"/>
      <c r="AU68" s="174"/>
      <c r="AV68" s="203"/>
      <c r="AW68" s="169"/>
      <c r="AX68" s="113"/>
      <c r="AY68" s="171"/>
      <c r="AZ68" s="171"/>
      <c r="BA68" s="171"/>
      <c r="BB68" s="174"/>
      <c r="BC68" s="175"/>
      <c r="BD68" s="176"/>
      <c r="BE68" s="130"/>
      <c r="BF68" s="171"/>
      <c r="BG68" s="171"/>
      <c r="BH68" s="171"/>
      <c r="BI68" s="171"/>
      <c r="BJ68" s="174"/>
      <c r="BK68" s="203"/>
      <c r="BL68" s="169"/>
      <c r="BM68" s="113"/>
      <c r="BN68" s="171"/>
      <c r="BO68" s="171"/>
      <c r="BP68" s="174"/>
      <c r="BQ68" s="203"/>
      <c r="BR68" s="169"/>
      <c r="BS68" s="113"/>
      <c r="BT68" s="171"/>
      <c r="BU68" s="171"/>
      <c r="BV68" s="171"/>
      <c r="BW68" s="171"/>
      <c r="BX68" s="171"/>
      <c r="BY68" s="174"/>
      <c r="BZ68" s="203"/>
      <c r="CA68" s="169"/>
      <c r="CB68" s="113" t="s">
        <v>68</v>
      </c>
      <c r="CC68" s="171">
        <v>6</v>
      </c>
      <c r="CD68" s="171">
        <v>2</v>
      </c>
      <c r="CE68" s="171">
        <v>1</v>
      </c>
      <c r="CF68" s="174">
        <v>2</v>
      </c>
      <c r="CG68" s="204">
        <v>386.5748712784445</v>
      </c>
      <c r="CH68" s="205"/>
    </row>
    <row r="69" spans="1:86" s="206" customFormat="1" ht="12.75" customHeight="1" x14ac:dyDescent="0.2">
      <c r="A69" s="32">
        <v>18</v>
      </c>
      <c r="B69" s="110" t="s">
        <v>43</v>
      </c>
      <c r="C69" s="110" t="s">
        <v>718</v>
      </c>
      <c r="D69" s="33" t="s">
        <v>168</v>
      </c>
      <c r="E69" s="111" t="s">
        <v>299</v>
      </c>
      <c r="F69" s="112"/>
      <c r="G69" s="252">
        <f t="shared" si="4"/>
        <v>50</v>
      </c>
      <c r="H69" s="152">
        <f t="shared" si="5"/>
        <v>383.99060426489638</v>
      </c>
      <c r="I69" s="179">
        <f t="shared" si="6"/>
        <v>2</v>
      </c>
      <c r="J69" s="179">
        <f t="shared" si="7"/>
        <v>8</v>
      </c>
      <c r="K69" s="170"/>
      <c r="L69" s="113"/>
      <c r="M69" s="171"/>
      <c r="N69" s="171"/>
      <c r="O69" s="172"/>
      <c r="P69" s="173"/>
      <c r="Q69" s="113"/>
      <c r="R69" s="171"/>
      <c r="S69" s="171"/>
      <c r="T69" s="174"/>
      <c r="U69" s="175"/>
      <c r="V69" s="173"/>
      <c r="W69" s="113"/>
      <c r="X69" s="171"/>
      <c r="Y69" s="171"/>
      <c r="Z69" s="171"/>
      <c r="AA69" s="172"/>
      <c r="AB69" s="173"/>
      <c r="AC69" s="113"/>
      <c r="AD69" s="171"/>
      <c r="AE69" s="171"/>
      <c r="AF69" s="174"/>
      <c r="AG69" s="203"/>
      <c r="AH69" s="169"/>
      <c r="AI69" s="113"/>
      <c r="AJ69" s="171"/>
      <c r="AK69" s="174"/>
      <c r="AL69" s="203"/>
      <c r="AM69" s="169"/>
      <c r="AN69" s="113"/>
      <c r="AO69" s="181"/>
      <c r="AP69" s="174"/>
      <c r="AQ69" s="175"/>
      <c r="AR69" s="169"/>
      <c r="AS69" s="114"/>
      <c r="AT69" s="171"/>
      <c r="AU69" s="174"/>
      <c r="AV69" s="203"/>
      <c r="AW69" s="169"/>
      <c r="AX69" s="113" t="s">
        <v>170</v>
      </c>
      <c r="AY69" s="171" t="s">
        <v>30</v>
      </c>
      <c r="AZ69" s="171">
        <v>8</v>
      </c>
      <c r="BA69" s="171" t="s">
        <v>30</v>
      </c>
      <c r="BB69" s="174" t="s">
        <v>30</v>
      </c>
      <c r="BC69" s="175">
        <v>50</v>
      </c>
      <c r="BD69" s="176"/>
      <c r="BE69" s="130"/>
      <c r="BF69" s="171"/>
      <c r="BG69" s="171"/>
      <c r="BH69" s="171"/>
      <c r="BI69" s="171"/>
      <c r="BJ69" s="174"/>
      <c r="BK69" s="203"/>
      <c r="BL69" s="169"/>
      <c r="BM69" s="113"/>
      <c r="BN69" s="171"/>
      <c r="BO69" s="171"/>
      <c r="BP69" s="174"/>
      <c r="BQ69" s="203"/>
      <c r="BR69" s="169"/>
      <c r="BS69" s="113"/>
      <c r="BT69" s="171"/>
      <c r="BU69" s="171"/>
      <c r="BV69" s="171"/>
      <c r="BW69" s="171"/>
      <c r="BX69" s="171"/>
      <c r="BY69" s="174"/>
      <c r="BZ69" s="203"/>
      <c r="CA69" s="169"/>
      <c r="CB69" s="113" t="s">
        <v>74</v>
      </c>
      <c r="CC69" s="171">
        <v>2</v>
      </c>
      <c r="CD69" s="171">
        <v>3</v>
      </c>
      <c r="CE69" s="171">
        <v>2</v>
      </c>
      <c r="CF69" s="174">
        <v>2</v>
      </c>
      <c r="CG69" s="204">
        <v>333.99060426489638</v>
      </c>
      <c r="CH69" s="205"/>
    </row>
    <row r="70" spans="1:86" s="206" customFormat="1" ht="12.75" customHeight="1" x14ac:dyDescent="0.2">
      <c r="A70" s="32">
        <v>19</v>
      </c>
      <c r="B70" s="110" t="s">
        <v>43</v>
      </c>
      <c r="C70" s="110" t="s">
        <v>379</v>
      </c>
      <c r="D70" s="33" t="s">
        <v>380</v>
      </c>
      <c r="E70" s="111" t="s">
        <v>381</v>
      </c>
      <c r="F70" s="112"/>
      <c r="G70" s="252">
        <f t="shared" si="4"/>
        <v>234.43697499232712</v>
      </c>
      <c r="H70" s="152">
        <f t="shared" si="5"/>
        <v>383.42629506683284</v>
      </c>
      <c r="I70" s="179">
        <f t="shared" si="6"/>
        <v>2</v>
      </c>
      <c r="J70" s="179">
        <f t="shared" si="7"/>
        <v>9</v>
      </c>
      <c r="K70" s="170"/>
      <c r="L70" s="113"/>
      <c r="M70" s="171"/>
      <c r="N70" s="171"/>
      <c r="O70" s="172"/>
      <c r="P70" s="173"/>
      <c r="Q70" s="113"/>
      <c r="R70" s="171"/>
      <c r="S70" s="171"/>
      <c r="T70" s="174"/>
      <c r="U70" s="175"/>
      <c r="V70" s="173"/>
      <c r="W70" s="113"/>
      <c r="X70" s="171"/>
      <c r="Y70" s="171"/>
      <c r="Z70" s="171"/>
      <c r="AA70" s="172"/>
      <c r="AB70" s="173"/>
      <c r="AC70" s="113" t="s">
        <v>43</v>
      </c>
      <c r="AD70" s="171">
        <v>3</v>
      </c>
      <c r="AE70" s="171">
        <v>2</v>
      </c>
      <c r="AF70" s="174">
        <v>6</v>
      </c>
      <c r="AG70" s="203">
        <v>234.43697499232712</v>
      </c>
      <c r="AH70" s="169"/>
      <c r="AI70" s="113"/>
      <c r="AJ70" s="171"/>
      <c r="AK70" s="174"/>
      <c r="AL70" s="203"/>
      <c r="AM70" s="169"/>
      <c r="AN70" s="113"/>
      <c r="AO70" s="181"/>
      <c r="AP70" s="174"/>
      <c r="AQ70" s="175"/>
      <c r="AR70" s="169"/>
      <c r="AS70" s="114"/>
      <c r="AT70" s="171"/>
      <c r="AU70" s="174"/>
      <c r="AV70" s="203"/>
      <c r="AW70" s="169"/>
      <c r="AX70" s="113"/>
      <c r="AY70" s="171"/>
      <c r="AZ70" s="171"/>
      <c r="BA70" s="171"/>
      <c r="BB70" s="174"/>
      <c r="BC70" s="175"/>
      <c r="BD70" s="176"/>
      <c r="BE70" s="130"/>
      <c r="BF70" s="171"/>
      <c r="BG70" s="171"/>
      <c r="BH70" s="171"/>
      <c r="BI70" s="171"/>
      <c r="BJ70" s="174"/>
      <c r="BK70" s="203"/>
      <c r="BL70" s="169"/>
      <c r="BM70" s="113"/>
      <c r="BN70" s="171"/>
      <c r="BO70" s="171"/>
      <c r="BP70" s="174"/>
      <c r="BQ70" s="203"/>
      <c r="BR70" s="169"/>
      <c r="BS70" s="113" t="s">
        <v>643</v>
      </c>
      <c r="BT70" s="171" t="s">
        <v>30</v>
      </c>
      <c r="BU70" s="171">
        <v>8</v>
      </c>
      <c r="BV70" s="171">
        <v>8</v>
      </c>
      <c r="BW70" s="171">
        <v>4</v>
      </c>
      <c r="BX70" s="171" t="s">
        <v>30</v>
      </c>
      <c r="BY70" s="174" t="s">
        <v>30</v>
      </c>
      <c r="BZ70" s="203">
        <v>148.98932007450568</v>
      </c>
      <c r="CA70" s="169"/>
      <c r="CB70" s="113"/>
      <c r="CC70" s="171"/>
      <c r="CD70" s="171"/>
      <c r="CE70" s="171"/>
      <c r="CF70" s="174"/>
      <c r="CG70" s="204"/>
      <c r="CH70" s="205"/>
    </row>
    <row r="71" spans="1:86" s="206" customFormat="1" ht="12.75" hidden="1" customHeight="1" x14ac:dyDescent="0.2">
      <c r="A71" s="32">
        <v>27</v>
      </c>
      <c r="B71" s="110" t="s">
        <v>42</v>
      </c>
      <c r="C71" s="110" t="s">
        <v>640</v>
      </c>
      <c r="D71" s="33" t="s">
        <v>659</v>
      </c>
      <c r="E71" s="111" t="s">
        <v>660</v>
      </c>
      <c r="F71" s="112"/>
      <c r="G71" s="252">
        <f t="shared" ref="G71:G102" si="8">BC71+AV71+AQ71+AG71+U71+O71+AA71+AL71</f>
        <v>0</v>
      </c>
      <c r="H71" s="152">
        <f t="shared" ref="H71:H102" si="9">BC71+AV71+AQ71+AG71+U71+O71+AA71+BK71+BQ71+BZ71+CG71+AL71</f>
        <v>377.44260635889782</v>
      </c>
      <c r="I71" s="179">
        <f t="shared" ref="I71:I102" si="10">COUNTA(L71,Q71,W71,AC71,AI71,AN71,AS71,AX71,BE71,BM71,BS71,CB71)</f>
        <v>2</v>
      </c>
      <c r="J71" s="179">
        <f t="shared" ref="J71:J102" si="11">COUNTA(AD71,AE71,AF71,AJ71,AK71,AT71,AU71,AY71,AZ71,BA71,BB71,BF71,BG71,BH71,BI71,BJ71,BN71,BO71,BP71,BT71,BU71,BV71,BW71,BX71,BY71,CC71,CD71,CE71,CF71)</f>
        <v>9</v>
      </c>
      <c r="K71" s="170"/>
      <c r="L71" s="113"/>
      <c r="M71" s="171"/>
      <c r="N71" s="171"/>
      <c r="O71" s="172"/>
      <c r="P71" s="173"/>
      <c r="Q71" s="113"/>
      <c r="R71" s="171"/>
      <c r="S71" s="171"/>
      <c r="T71" s="174"/>
      <c r="U71" s="175"/>
      <c r="V71" s="173"/>
      <c r="W71" s="113"/>
      <c r="X71" s="171"/>
      <c r="Y71" s="171"/>
      <c r="Z71" s="171"/>
      <c r="AA71" s="172"/>
      <c r="AB71" s="173"/>
      <c r="AC71" s="113"/>
      <c r="AD71" s="171"/>
      <c r="AE71" s="171"/>
      <c r="AF71" s="174"/>
      <c r="AG71" s="203"/>
      <c r="AH71" s="169"/>
      <c r="AI71" s="113"/>
      <c r="AJ71" s="171"/>
      <c r="AK71" s="174"/>
      <c r="AL71" s="203"/>
      <c r="AM71" s="169"/>
      <c r="AN71" s="113"/>
      <c r="AO71" s="181"/>
      <c r="AP71" s="174"/>
      <c r="AQ71" s="175"/>
      <c r="AR71" s="169"/>
      <c r="AS71" s="114"/>
      <c r="AT71" s="171"/>
      <c r="AU71" s="174"/>
      <c r="AV71" s="203"/>
      <c r="AW71" s="169"/>
      <c r="AX71" s="113"/>
      <c r="AY71" s="171"/>
      <c r="AZ71" s="171"/>
      <c r="BA71" s="171"/>
      <c r="BB71" s="174"/>
      <c r="BC71" s="175"/>
      <c r="BD71" s="176"/>
      <c r="BE71" s="130"/>
      <c r="BF71" s="171"/>
      <c r="BG71" s="171"/>
      <c r="BH71" s="171"/>
      <c r="BI71" s="171"/>
      <c r="BJ71" s="174"/>
      <c r="BK71" s="203"/>
      <c r="BL71" s="169"/>
      <c r="BM71" s="113"/>
      <c r="BN71" s="171"/>
      <c r="BO71" s="171"/>
      <c r="BP71" s="174"/>
      <c r="BQ71" s="203"/>
      <c r="BR71" s="169"/>
      <c r="BS71" s="113" t="s">
        <v>639</v>
      </c>
      <c r="BT71" s="171">
        <v>6</v>
      </c>
      <c r="BU71" s="171">
        <v>6</v>
      </c>
      <c r="BV71" s="171">
        <v>6</v>
      </c>
      <c r="BW71" s="171">
        <v>5</v>
      </c>
      <c r="BX71" s="171">
        <v>5</v>
      </c>
      <c r="BY71" s="174"/>
      <c r="BZ71" s="203">
        <v>220.3305617513675</v>
      </c>
      <c r="CA71" s="169"/>
      <c r="CB71" s="113" t="s">
        <v>746</v>
      </c>
      <c r="CC71" s="171">
        <v>6</v>
      </c>
      <c r="CD71" s="171" t="s">
        <v>31</v>
      </c>
      <c r="CE71" s="171">
        <v>8</v>
      </c>
      <c r="CF71" s="174">
        <v>7</v>
      </c>
      <c r="CG71" s="204">
        <v>157.11204460753032</v>
      </c>
      <c r="CH71" s="205"/>
    </row>
    <row r="72" spans="1:86" s="206" customFormat="1" ht="12.75" hidden="1" customHeight="1" x14ac:dyDescent="0.2">
      <c r="A72" s="32">
        <v>20</v>
      </c>
      <c r="B72" s="110" t="s">
        <v>41</v>
      </c>
      <c r="C72" s="110" t="s">
        <v>750</v>
      </c>
      <c r="D72" s="33" t="s">
        <v>335</v>
      </c>
      <c r="E72" s="111" t="s">
        <v>336</v>
      </c>
      <c r="F72" s="112"/>
      <c r="G72" s="252">
        <f t="shared" si="8"/>
        <v>0</v>
      </c>
      <c r="H72" s="152">
        <f t="shared" si="9"/>
        <v>377.37240293014054</v>
      </c>
      <c r="I72" s="179">
        <f t="shared" si="10"/>
        <v>2</v>
      </c>
      <c r="J72" s="179">
        <f t="shared" si="11"/>
        <v>9</v>
      </c>
      <c r="K72" s="170"/>
      <c r="L72" s="113"/>
      <c r="M72" s="171"/>
      <c r="N72" s="171"/>
      <c r="O72" s="172"/>
      <c r="P72" s="173"/>
      <c r="Q72" s="113"/>
      <c r="R72" s="171"/>
      <c r="S72" s="171"/>
      <c r="T72" s="174"/>
      <c r="U72" s="175"/>
      <c r="V72" s="173"/>
      <c r="W72" s="113"/>
      <c r="X72" s="171"/>
      <c r="Y72" s="171"/>
      <c r="Z72" s="171"/>
      <c r="AA72" s="172"/>
      <c r="AB72" s="173"/>
      <c r="AC72" s="113"/>
      <c r="AD72" s="171"/>
      <c r="AE72" s="171"/>
      <c r="AF72" s="174"/>
      <c r="AG72" s="203"/>
      <c r="AH72" s="169"/>
      <c r="AI72" s="113"/>
      <c r="AJ72" s="171"/>
      <c r="AK72" s="174"/>
      <c r="AL72" s="203"/>
      <c r="AM72" s="169"/>
      <c r="AN72" s="113"/>
      <c r="AO72" s="181"/>
      <c r="AP72" s="174"/>
      <c r="AQ72" s="175"/>
      <c r="AR72" s="169"/>
      <c r="AS72" s="114"/>
      <c r="AT72" s="171"/>
      <c r="AU72" s="174"/>
      <c r="AV72" s="203"/>
      <c r="AW72" s="169"/>
      <c r="AX72" s="113"/>
      <c r="AY72" s="171"/>
      <c r="AZ72" s="171"/>
      <c r="BA72" s="171"/>
      <c r="BB72" s="174"/>
      <c r="BC72" s="175"/>
      <c r="BD72" s="176"/>
      <c r="BE72" s="130"/>
      <c r="BF72" s="171"/>
      <c r="BG72" s="171"/>
      <c r="BH72" s="171"/>
      <c r="BI72" s="171"/>
      <c r="BJ72" s="174"/>
      <c r="BK72" s="203"/>
      <c r="BL72" s="169"/>
      <c r="BM72" s="113"/>
      <c r="BN72" s="171"/>
      <c r="BO72" s="171"/>
      <c r="BP72" s="174"/>
      <c r="BQ72" s="203"/>
      <c r="BR72" s="169"/>
      <c r="BS72" s="113" t="s">
        <v>639</v>
      </c>
      <c r="BT72" s="171" t="s">
        <v>30</v>
      </c>
      <c r="BU72" s="171">
        <v>7</v>
      </c>
      <c r="BV72" s="171">
        <v>7</v>
      </c>
      <c r="BW72" s="171">
        <v>6</v>
      </c>
      <c r="BX72" s="171">
        <v>4</v>
      </c>
      <c r="BY72" s="174"/>
      <c r="BZ72" s="203">
        <v>167.91952626227655</v>
      </c>
      <c r="CA72" s="169"/>
      <c r="CB72" s="113" t="s">
        <v>746</v>
      </c>
      <c r="CC72" s="171">
        <v>7</v>
      </c>
      <c r="CD72" s="171">
        <v>6</v>
      </c>
      <c r="CE72" s="171">
        <v>7</v>
      </c>
      <c r="CF72" s="174">
        <v>8</v>
      </c>
      <c r="CG72" s="204">
        <v>209.45287666786402</v>
      </c>
      <c r="CH72" s="205"/>
    </row>
    <row r="73" spans="1:86" s="206" customFormat="1" ht="12.75" hidden="1" customHeight="1" x14ac:dyDescent="0.2">
      <c r="A73" s="32">
        <v>21</v>
      </c>
      <c r="B73" s="110" t="s">
        <v>41</v>
      </c>
      <c r="C73" s="110" t="s">
        <v>763</v>
      </c>
      <c r="D73" s="33" t="s">
        <v>213</v>
      </c>
      <c r="E73" s="111" t="s">
        <v>343</v>
      </c>
      <c r="F73" s="112"/>
      <c r="G73" s="252">
        <f t="shared" si="8"/>
        <v>83.333333333333329</v>
      </c>
      <c r="H73" s="152">
        <f t="shared" si="9"/>
        <v>357.48993388022808</v>
      </c>
      <c r="I73" s="179">
        <f t="shared" si="10"/>
        <v>4</v>
      </c>
      <c r="J73" s="179">
        <f t="shared" si="11"/>
        <v>14</v>
      </c>
      <c r="K73" s="170"/>
      <c r="L73" s="113"/>
      <c r="M73" s="171"/>
      <c r="N73" s="171"/>
      <c r="O73" s="172"/>
      <c r="P73" s="173"/>
      <c r="Q73" s="113"/>
      <c r="R73" s="171"/>
      <c r="S73" s="171"/>
      <c r="T73" s="174"/>
      <c r="U73" s="175"/>
      <c r="V73" s="173"/>
      <c r="W73" s="113"/>
      <c r="X73" s="171"/>
      <c r="Y73" s="171"/>
      <c r="Z73" s="171"/>
      <c r="AA73" s="172"/>
      <c r="AB73" s="173"/>
      <c r="AC73" s="113" t="s">
        <v>41</v>
      </c>
      <c r="AD73" s="171">
        <v>9</v>
      </c>
      <c r="AE73" s="171">
        <v>9</v>
      </c>
      <c r="AF73" s="174">
        <v>9</v>
      </c>
      <c r="AG73" s="203">
        <v>33.333333333333329</v>
      </c>
      <c r="AH73" s="169"/>
      <c r="AI73" s="113"/>
      <c r="AJ73" s="171"/>
      <c r="AK73" s="174"/>
      <c r="AL73" s="203"/>
      <c r="AM73" s="169"/>
      <c r="AN73" s="113"/>
      <c r="AO73" s="181"/>
      <c r="AP73" s="174"/>
      <c r="AQ73" s="175"/>
      <c r="AR73" s="169"/>
      <c r="AS73" s="114" t="s">
        <v>504</v>
      </c>
      <c r="AT73" s="171" t="s">
        <v>30</v>
      </c>
      <c r="AU73" s="174" t="s">
        <v>30</v>
      </c>
      <c r="AV73" s="203">
        <v>50</v>
      </c>
      <c r="AW73" s="169"/>
      <c r="AX73" s="113"/>
      <c r="AY73" s="171"/>
      <c r="AZ73" s="171"/>
      <c r="BA73" s="171"/>
      <c r="BB73" s="174"/>
      <c r="BC73" s="175"/>
      <c r="BD73" s="176"/>
      <c r="BE73" s="130"/>
      <c r="BF73" s="171"/>
      <c r="BG73" s="171"/>
      <c r="BH73" s="171"/>
      <c r="BI73" s="171"/>
      <c r="BJ73" s="174"/>
      <c r="BK73" s="203"/>
      <c r="BL73" s="169"/>
      <c r="BM73" s="113"/>
      <c r="BN73" s="171"/>
      <c r="BO73" s="171"/>
      <c r="BP73" s="174"/>
      <c r="BQ73" s="203"/>
      <c r="BR73" s="169"/>
      <c r="BS73" s="113" t="s">
        <v>650</v>
      </c>
      <c r="BT73" s="171">
        <v>6</v>
      </c>
      <c r="BU73" s="171">
        <v>7</v>
      </c>
      <c r="BV73" s="171">
        <v>6</v>
      </c>
      <c r="BW73" s="171">
        <v>6</v>
      </c>
      <c r="BX73" s="171">
        <v>6</v>
      </c>
      <c r="BY73" s="174"/>
      <c r="BZ73" s="203">
        <v>131.24930015665308</v>
      </c>
      <c r="CA73" s="169"/>
      <c r="CB73" s="113" t="s">
        <v>139</v>
      </c>
      <c r="CC73" s="171">
        <v>4</v>
      </c>
      <c r="CD73" s="171" t="s">
        <v>157</v>
      </c>
      <c r="CE73" s="171">
        <v>4</v>
      </c>
      <c r="CF73" s="174">
        <v>4</v>
      </c>
      <c r="CG73" s="204">
        <v>142.90730039024169</v>
      </c>
      <c r="CH73" s="205"/>
    </row>
    <row r="74" spans="1:86" s="206" customFormat="1" ht="12.75" hidden="1" customHeight="1" x14ac:dyDescent="0.2">
      <c r="A74" s="32">
        <v>28</v>
      </c>
      <c r="B74" s="110" t="s">
        <v>42</v>
      </c>
      <c r="C74" s="110"/>
      <c r="D74" s="33" t="s">
        <v>206</v>
      </c>
      <c r="E74" s="111" t="s">
        <v>361</v>
      </c>
      <c r="F74" s="112"/>
      <c r="G74" s="252">
        <f t="shared" si="8"/>
        <v>340.90010131747232</v>
      </c>
      <c r="H74" s="152">
        <f t="shared" si="9"/>
        <v>340.90010131747232</v>
      </c>
      <c r="I74" s="179">
        <f t="shared" si="10"/>
        <v>3</v>
      </c>
      <c r="J74" s="179">
        <f t="shared" si="11"/>
        <v>7</v>
      </c>
      <c r="K74" s="170"/>
      <c r="L74" s="113"/>
      <c r="M74" s="171"/>
      <c r="N74" s="171"/>
      <c r="O74" s="172"/>
      <c r="P74" s="173"/>
      <c r="Q74" s="113"/>
      <c r="R74" s="171"/>
      <c r="S74" s="171"/>
      <c r="T74" s="174"/>
      <c r="U74" s="175"/>
      <c r="V74" s="173"/>
      <c r="W74" s="113"/>
      <c r="X74" s="171"/>
      <c r="Y74" s="171"/>
      <c r="Z74" s="171"/>
      <c r="AA74" s="172"/>
      <c r="AB74" s="173"/>
      <c r="AC74" s="113" t="s">
        <v>42</v>
      </c>
      <c r="AD74" s="171">
        <v>15</v>
      </c>
      <c r="AE74" s="171">
        <v>11</v>
      </c>
      <c r="AF74" s="174">
        <v>6</v>
      </c>
      <c r="AG74" s="203">
        <v>136.36888040125507</v>
      </c>
      <c r="AH74" s="169"/>
      <c r="AI74" s="113" t="s">
        <v>42</v>
      </c>
      <c r="AJ74" s="171">
        <v>4</v>
      </c>
      <c r="AK74" s="174">
        <v>3</v>
      </c>
      <c r="AL74" s="203">
        <v>58.333333333333329</v>
      </c>
      <c r="AM74" s="169"/>
      <c r="AN74" s="113"/>
      <c r="AO74" s="181"/>
      <c r="AP74" s="174"/>
      <c r="AQ74" s="175"/>
      <c r="AR74" s="169"/>
      <c r="AS74" s="114" t="s">
        <v>6</v>
      </c>
      <c r="AT74" s="171">
        <v>2</v>
      </c>
      <c r="AU74" s="174">
        <v>3</v>
      </c>
      <c r="AV74" s="203">
        <v>146.19788758288394</v>
      </c>
      <c r="AW74" s="169"/>
      <c r="AX74" s="113"/>
      <c r="AY74" s="171"/>
      <c r="AZ74" s="171"/>
      <c r="BA74" s="171"/>
      <c r="BB74" s="174"/>
      <c r="BC74" s="175"/>
      <c r="BD74" s="176"/>
      <c r="BE74" s="130"/>
      <c r="BF74" s="171"/>
      <c r="BG74" s="171"/>
      <c r="BH74" s="171"/>
      <c r="BI74" s="171"/>
      <c r="BJ74" s="174"/>
      <c r="BK74" s="203"/>
      <c r="BL74" s="169"/>
      <c r="BM74" s="113"/>
      <c r="BN74" s="171"/>
      <c r="BO74" s="171"/>
      <c r="BP74" s="174"/>
      <c r="BQ74" s="203"/>
      <c r="BR74" s="169"/>
      <c r="BS74" s="113"/>
      <c r="BT74" s="171"/>
      <c r="BU74" s="171"/>
      <c r="BV74" s="171"/>
      <c r="BW74" s="171"/>
      <c r="BX74" s="171"/>
      <c r="BY74" s="174"/>
      <c r="BZ74" s="203"/>
      <c r="CA74" s="169"/>
      <c r="CB74" s="113"/>
      <c r="CC74" s="171"/>
      <c r="CD74" s="171"/>
      <c r="CE74" s="171"/>
      <c r="CF74" s="174"/>
      <c r="CG74" s="204"/>
      <c r="CH74" s="205"/>
    </row>
    <row r="75" spans="1:86" s="206" customFormat="1" ht="12.75" customHeight="1" x14ac:dyDescent="0.2">
      <c r="A75" s="32">
        <v>20</v>
      </c>
      <c r="B75" s="110" t="s">
        <v>43</v>
      </c>
      <c r="C75" s="110">
        <v>17077</v>
      </c>
      <c r="D75" s="33" t="s">
        <v>277</v>
      </c>
      <c r="E75" s="111" t="s">
        <v>725</v>
      </c>
      <c r="F75" s="112"/>
      <c r="G75" s="252">
        <f t="shared" si="8"/>
        <v>0</v>
      </c>
      <c r="H75" s="152">
        <f t="shared" si="9"/>
        <v>340.05149978319906</v>
      </c>
      <c r="I75" s="179">
        <f t="shared" si="10"/>
        <v>1</v>
      </c>
      <c r="J75" s="179">
        <f t="shared" si="11"/>
        <v>4</v>
      </c>
      <c r="K75" s="170"/>
      <c r="L75" s="113"/>
      <c r="M75" s="171"/>
      <c r="N75" s="171"/>
      <c r="O75" s="172"/>
      <c r="P75" s="173"/>
      <c r="Q75" s="113"/>
      <c r="R75" s="171"/>
      <c r="S75" s="171"/>
      <c r="T75" s="174"/>
      <c r="U75" s="175"/>
      <c r="V75" s="173"/>
      <c r="W75" s="113"/>
      <c r="X75" s="171"/>
      <c r="Y75" s="171"/>
      <c r="Z75" s="171"/>
      <c r="AA75" s="172"/>
      <c r="AB75" s="173"/>
      <c r="AC75" s="113"/>
      <c r="AD75" s="171"/>
      <c r="AE75" s="171"/>
      <c r="AF75" s="174"/>
      <c r="AG75" s="203"/>
      <c r="AH75" s="169"/>
      <c r="AI75" s="113"/>
      <c r="AJ75" s="171"/>
      <c r="AK75" s="174"/>
      <c r="AL75" s="203"/>
      <c r="AM75" s="169"/>
      <c r="AN75" s="113"/>
      <c r="AO75" s="181"/>
      <c r="AP75" s="174"/>
      <c r="AQ75" s="175"/>
      <c r="AR75" s="169"/>
      <c r="AS75" s="114"/>
      <c r="AT75" s="171"/>
      <c r="AU75" s="174"/>
      <c r="AV75" s="203"/>
      <c r="AW75" s="169"/>
      <c r="AX75" s="113"/>
      <c r="AY75" s="171"/>
      <c r="AZ75" s="171"/>
      <c r="BA75" s="171"/>
      <c r="BB75" s="174"/>
      <c r="BC75" s="175"/>
      <c r="BD75" s="176"/>
      <c r="BE75" s="130"/>
      <c r="BF75" s="171"/>
      <c r="BG75" s="171"/>
      <c r="BH75" s="171"/>
      <c r="BI75" s="171"/>
      <c r="BJ75" s="174"/>
      <c r="BK75" s="203"/>
      <c r="BL75" s="169"/>
      <c r="BM75" s="113"/>
      <c r="BN75" s="171"/>
      <c r="BO75" s="171"/>
      <c r="BP75" s="174"/>
      <c r="BQ75" s="203"/>
      <c r="BR75" s="169"/>
      <c r="BS75" s="113"/>
      <c r="BT75" s="171"/>
      <c r="BU75" s="171"/>
      <c r="BV75" s="171"/>
      <c r="BW75" s="171"/>
      <c r="BX75" s="171"/>
      <c r="BY75" s="174"/>
      <c r="BZ75" s="203"/>
      <c r="CA75" s="169"/>
      <c r="CB75" s="113" t="s">
        <v>4</v>
      </c>
      <c r="CC75" s="171">
        <v>2</v>
      </c>
      <c r="CD75" s="171">
        <v>1</v>
      </c>
      <c r="CE75" s="171">
        <v>2</v>
      </c>
      <c r="CF75" s="174">
        <v>2</v>
      </c>
      <c r="CG75" s="204">
        <v>340.05149978319906</v>
      </c>
      <c r="CH75" s="205"/>
    </row>
    <row r="76" spans="1:86" s="206" customFormat="1" ht="12.75" hidden="1" customHeight="1" x14ac:dyDescent="0.2">
      <c r="A76" s="32">
        <v>22</v>
      </c>
      <c r="B76" s="110" t="s">
        <v>41</v>
      </c>
      <c r="C76" s="110" t="s">
        <v>547</v>
      </c>
      <c r="D76" s="33" t="s">
        <v>767</v>
      </c>
      <c r="E76" s="111" t="s">
        <v>770</v>
      </c>
      <c r="F76" s="112"/>
      <c r="G76" s="252">
        <f t="shared" si="8"/>
        <v>0</v>
      </c>
      <c r="H76" s="152">
        <f t="shared" si="9"/>
        <v>314.31363764158988</v>
      </c>
      <c r="I76" s="179">
        <f t="shared" si="10"/>
        <v>1</v>
      </c>
      <c r="J76" s="179">
        <f t="shared" si="11"/>
        <v>5</v>
      </c>
      <c r="K76" s="170"/>
      <c r="L76" s="113"/>
      <c r="M76" s="171"/>
      <c r="N76" s="171"/>
      <c r="O76" s="172"/>
      <c r="P76" s="173"/>
      <c r="Q76" s="113"/>
      <c r="R76" s="171"/>
      <c r="S76" s="171"/>
      <c r="T76" s="174"/>
      <c r="U76" s="175"/>
      <c r="V76" s="173"/>
      <c r="W76" s="113"/>
      <c r="X76" s="171"/>
      <c r="Y76" s="171"/>
      <c r="Z76" s="171"/>
      <c r="AA76" s="172"/>
      <c r="AB76" s="173"/>
      <c r="AC76" s="113"/>
      <c r="AD76" s="171"/>
      <c r="AE76" s="171"/>
      <c r="AF76" s="174"/>
      <c r="AG76" s="203"/>
      <c r="AH76" s="169"/>
      <c r="AI76" s="113"/>
      <c r="AJ76" s="171"/>
      <c r="AK76" s="174"/>
      <c r="AL76" s="203"/>
      <c r="AM76" s="169"/>
      <c r="AN76" s="113"/>
      <c r="AO76" s="181"/>
      <c r="AP76" s="174"/>
      <c r="AQ76" s="175"/>
      <c r="AR76" s="169"/>
      <c r="AS76" s="114"/>
      <c r="AT76" s="171"/>
      <c r="AU76" s="174"/>
      <c r="AV76" s="203"/>
      <c r="AW76" s="169"/>
      <c r="AX76" s="113"/>
      <c r="AY76" s="171"/>
      <c r="AZ76" s="171"/>
      <c r="BA76" s="171"/>
      <c r="BB76" s="174"/>
      <c r="BC76" s="175"/>
      <c r="BD76" s="176"/>
      <c r="BE76" s="130" t="s">
        <v>170</v>
      </c>
      <c r="BF76" s="171">
        <v>1</v>
      </c>
      <c r="BG76" s="171">
        <v>0</v>
      </c>
      <c r="BH76" s="171">
        <v>1</v>
      </c>
      <c r="BI76" s="171">
        <v>1</v>
      </c>
      <c r="BJ76" s="174" t="s">
        <v>31</v>
      </c>
      <c r="BK76" s="203">
        <v>314.31363764158988</v>
      </c>
      <c r="BL76" s="169"/>
      <c r="BM76" s="113"/>
      <c r="BN76" s="171"/>
      <c r="BO76" s="171"/>
      <c r="BP76" s="174"/>
      <c r="BQ76" s="203"/>
      <c r="BR76" s="169"/>
      <c r="BS76" s="113"/>
      <c r="BT76" s="171"/>
      <c r="BU76" s="171"/>
      <c r="BV76" s="171"/>
      <c r="BW76" s="171"/>
      <c r="BX76" s="171"/>
      <c r="BY76" s="174"/>
      <c r="BZ76" s="203"/>
      <c r="CA76" s="169"/>
      <c r="CB76" s="113"/>
      <c r="CC76" s="171"/>
      <c r="CD76" s="171"/>
      <c r="CE76" s="171"/>
      <c r="CF76" s="174"/>
      <c r="CG76" s="204"/>
      <c r="CH76" s="205"/>
    </row>
    <row r="77" spans="1:86" s="206" customFormat="1" ht="12.75" hidden="1" customHeight="1" x14ac:dyDescent="0.2">
      <c r="A77" s="32">
        <v>29</v>
      </c>
      <c r="B77" s="110" t="s">
        <v>42</v>
      </c>
      <c r="C77" s="110" t="s">
        <v>156</v>
      </c>
      <c r="D77" s="33" t="s">
        <v>703</v>
      </c>
      <c r="E77" s="111" t="s">
        <v>319</v>
      </c>
      <c r="F77" s="112"/>
      <c r="G77" s="252">
        <f t="shared" si="8"/>
        <v>0</v>
      </c>
      <c r="H77" s="152">
        <f t="shared" si="9"/>
        <v>298.01275049230782</v>
      </c>
      <c r="I77" s="179">
        <f t="shared" si="10"/>
        <v>1</v>
      </c>
      <c r="J77" s="179">
        <f t="shared" si="11"/>
        <v>4</v>
      </c>
      <c r="K77" s="170"/>
      <c r="L77" s="113"/>
      <c r="M77" s="171"/>
      <c r="N77" s="171"/>
      <c r="O77" s="172"/>
      <c r="P77" s="173"/>
      <c r="Q77" s="113"/>
      <c r="R77" s="171"/>
      <c r="S77" s="171"/>
      <c r="T77" s="174"/>
      <c r="U77" s="175"/>
      <c r="V77" s="173"/>
      <c r="W77" s="113"/>
      <c r="X77" s="171"/>
      <c r="Y77" s="171"/>
      <c r="Z77" s="171"/>
      <c r="AA77" s="172"/>
      <c r="AB77" s="173"/>
      <c r="AC77" s="113"/>
      <c r="AD77" s="171"/>
      <c r="AE77" s="171"/>
      <c r="AF77" s="174"/>
      <c r="AG77" s="203"/>
      <c r="AH77" s="169"/>
      <c r="AI77" s="113"/>
      <c r="AJ77" s="171"/>
      <c r="AK77" s="174"/>
      <c r="AL77" s="203"/>
      <c r="AM77" s="169"/>
      <c r="AN77" s="113"/>
      <c r="AO77" s="181"/>
      <c r="AP77" s="174"/>
      <c r="AQ77" s="175"/>
      <c r="AR77" s="169"/>
      <c r="AS77" s="114"/>
      <c r="AT77" s="171"/>
      <c r="AU77" s="174"/>
      <c r="AV77" s="203"/>
      <c r="AW77" s="169"/>
      <c r="AX77" s="113"/>
      <c r="AY77" s="171"/>
      <c r="AZ77" s="171"/>
      <c r="BA77" s="171"/>
      <c r="BB77" s="174"/>
      <c r="BC77" s="175"/>
      <c r="BD77" s="176"/>
      <c r="BE77" s="130"/>
      <c r="BF77" s="171"/>
      <c r="BG77" s="171"/>
      <c r="BH77" s="171"/>
      <c r="BI77" s="171"/>
      <c r="BJ77" s="174"/>
      <c r="BK77" s="203"/>
      <c r="BL77" s="169"/>
      <c r="BM77" s="113"/>
      <c r="BN77" s="171"/>
      <c r="BO77" s="171"/>
      <c r="BP77" s="174"/>
      <c r="BQ77" s="203"/>
      <c r="BR77" s="169"/>
      <c r="BS77" s="113"/>
      <c r="BT77" s="171"/>
      <c r="BU77" s="171"/>
      <c r="BV77" s="171"/>
      <c r="BW77" s="171"/>
      <c r="BX77" s="171"/>
      <c r="BY77" s="174"/>
      <c r="BZ77" s="203"/>
      <c r="CA77" s="169"/>
      <c r="CB77" s="113" t="s">
        <v>68</v>
      </c>
      <c r="CC77" s="171">
        <v>8</v>
      </c>
      <c r="CD77" s="171">
        <v>4</v>
      </c>
      <c r="CE77" s="171">
        <v>5</v>
      </c>
      <c r="CF77" s="174">
        <v>5</v>
      </c>
      <c r="CG77" s="204">
        <v>298.01275049230782</v>
      </c>
      <c r="CH77" s="205"/>
    </row>
    <row r="78" spans="1:86" s="206" customFormat="1" ht="12.75" hidden="1" customHeight="1" x14ac:dyDescent="0.2">
      <c r="A78" s="32">
        <v>30</v>
      </c>
      <c r="B78" s="110" t="s">
        <v>42</v>
      </c>
      <c r="C78" s="110">
        <v>6666</v>
      </c>
      <c r="D78" s="33" t="s">
        <v>144</v>
      </c>
      <c r="E78" s="111" t="s">
        <v>762</v>
      </c>
      <c r="F78" s="112"/>
      <c r="G78" s="252">
        <f t="shared" si="8"/>
        <v>0</v>
      </c>
      <c r="H78" s="152">
        <f t="shared" si="9"/>
        <v>273.18758762624412</v>
      </c>
      <c r="I78" s="179">
        <f t="shared" si="10"/>
        <v>1</v>
      </c>
      <c r="J78" s="179">
        <f t="shared" si="11"/>
        <v>4</v>
      </c>
      <c r="K78" s="170"/>
      <c r="L78" s="113"/>
      <c r="M78" s="171"/>
      <c r="N78" s="171"/>
      <c r="O78" s="172"/>
      <c r="P78" s="173"/>
      <c r="Q78" s="113"/>
      <c r="R78" s="171"/>
      <c r="S78" s="171"/>
      <c r="T78" s="174"/>
      <c r="U78" s="175"/>
      <c r="V78" s="173"/>
      <c r="W78" s="113"/>
      <c r="X78" s="171"/>
      <c r="Y78" s="171"/>
      <c r="Z78" s="171"/>
      <c r="AA78" s="172"/>
      <c r="AB78" s="173"/>
      <c r="AC78" s="113"/>
      <c r="AD78" s="171"/>
      <c r="AE78" s="171"/>
      <c r="AF78" s="174"/>
      <c r="AG78" s="203"/>
      <c r="AH78" s="169"/>
      <c r="AI78" s="113"/>
      <c r="AJ78" s="171"/>
      <c r="AK78" s="174"/>
      <c r="AL78" s="203"/>
      <c r="AM78" s="169"/>
      <c r="AN78" s="113"/>
      <c r="AO78" s="181"/>
      <c r="AP78" s="174"/>
      <c r="AQ78" s="175"/>
      <c r="AR78" s="169"/>
      <c r="AS78" s="114"/>
      <c r="AT78" s="171"/>
      <c r="AU78" s="174"/>
      <c r="AV78" s="203"/>
      <c r="AW78" s="169"/>
      <c r="AX78" s="113"/>
      <c r="AY78" s="171"/>
      <c r="AZ78" s="171"/>
      <c r="BA78" s="171"/>
      <c r="BB78" s="174"/>
      <c r="BC78" s="175"/>
      <c r="BD78" s="176"/>
      <c r="BE78" s="130"/>
      <c r="BF78" s="171"/>
      <c r="BG78" s="171"/>
      <c r="BH78" s="171"/>
      <c r="BI78" s="171"/>
      <c r="BJ78" s="174"/>
      <c r="BK78" s="203"/>
      <c r="BL78" s="169"/>
      <c r="BM78" s="113"/>
      <c r="BN78" s="171"/>
      <c r="BO78" s="171"/>
      <c r="BP78" s="174"/>
      <c r="BQ78" s="203"/>
      <c r="BR78" s="169"/>
      <c r="BS78" s="113"/>
      <c r="BT78" s="171"/>
      <c r="BU78" s="171"/>
      <c r="BV78" s="171"/>
      <c r="BW78" s="171"/>
      <c r="BX78" s="171"/>
      <c r="BY78" s="174"/>
      <c r="BZ78" s="203"/>
      <c r="CA78" s="169"/>
      <c r="CB78" s="113" t="s">
        <v>139</v>
      </c>
      <c r="CC78" s="171">
        <v>1</v>
      </c>
      <c r="CD78" s="171" t="s">
        <v>30</v>
      </c>
      <c r="CE78" s="171">
        <v>3</v>
      </c>
      <c r="CF78" s="174">
        <v>2</v>
      </c>
      <c r="CG78" s="204">
        <v>273.18758762624412</v>
      </c>
      <c r="CH78" s="205"/>
    </row>
    <row r="79" spans="1:86" s="206" customFormat="1" ht="12.75" hidden="1" customHeight="1" x14ac:dyDescent="0.2">
      <c r="A79" s="32">
        <v>23</v>
      </c>
      <c r="B79" s="110" t="s">
        <v>41</v>
      </c>
      <c r="C79" s="110">
        <v>9</v>
      </c>
      <c r="D79" s="33" t="s">
        <v>729</v>
      </c>
      <c r="E79" s="111" t="s">
        <v>730</v>
      </c>
      <c r="F79" s="112"/>
      <c r="G79" s="252">
        <f t="shared" si="8"/>
        <v>0</v>
      </c>
      <c r="H79" s="152">
        <f t="shared" si="9"/>
        <v>269.41161829153867</v>
      </c>
      <c r="I79" s="179">
        <f t="shared" si="10"/>
        <v>1</v>
      </c>
      <c r="J79" s="179">
        <f t="shared" si="11"/>
        <v>4</v>
      </c>
      <c r="K79" s="170"/>
      <c r="L79" s="113"/>
      <c r="M79" s="171"/>
      <c r="N79" s="171"/>
      <c r="O79" s="172"/>
      <c r="P79" s="173"/>
      <c r="Q79" s="113"/>
      <c r="R79" s="171"/>
      <c r="S79" s="171"/>
      <c r="T79" s="174"/>
      <c r="U79" s="175"/>
      <c r="V79" s="173"/>
      <c r="W79" s="113"/>
      <c r="X79" s="171"/>
      <c r="Y79" s="171"/>
      <c r="Z79" s="171"/>
      <c r="AA79" s="172"/>
      <c r="AB79" s="173"/>
      <c r="AC79" s="113"/>
      <c r="AD79" s="171"/>
      <c r="AE79" s="171"/>
      <c r="AF79" s="174"/>
      <c r="AG79" s="203"/>
      <c r="AH79" s="169"/>
      <c r="AI79" s="113"/>
      <c r="AJ79" s="171"/>
      <c r="AK79" s="174"/>
      <c r="AL79" s="203"/>
      <c r="AM79" s="169"/>
      <c r="AN79" s="113"/>
      <c r="AO79" s="181"/>
      <c r="AP79" s="174"/>
      <c r="AQ79" s="175"/>
      <c r="AR79" s="169"/>
      <c r="AS79" s="114"/>
      <c r="AT79" s="171"/>
      <c r="AU79" s="174"/>
      <c r="AV79" s="203"/>
      <c r="AW79" s="169"/>
      <c r="AX79" s="113"/>
      <c r="AY79" s="171"/>
      <c r="AZ79" s="171"/>
      <c r="BA79" s="171"/>
      <c r="BB79" s="174"/>
      <c r="BC79" s="175"/>
      <c r="BD79" s="176"/>
      <c r="BE79" s="130"/>
      <c r="BF79" s="171"/>
      <c r="BG79" s="171"/>
      <c r="BH79" s="171"/>
      <c r="BI79" s="171"/>
      <c r="BJ79" s="174"/>
      <c r="BK79" s="203"/>
      <c r="BL79" s="169"/>
      <c r="BM79" s="113"/>
      <c r="BN79" s="171"/>
      <c r="BO79" s="171"/>
      <c r="BP79" s="174"/>
      <c r="BQ79" s="203"/>
      <c r="BR79" s="169"/>
      <c r="BS79" s="113"/>
      <c r="BT79" s="171"/>
      <c r="BU79" s="171"/>
      <c r="BV79" s="171"/>
      <c r="BW79" s="171"/>
      <c r="BX79" s="171"/>
      <c r="BY79" s="174"/>
      <c r="BZ79" s="203"/>
      <c r="CA79" s="169"/>
      <c r="CB79" s="113" t="s">
        <v>71</v>
      </c>
      <c r="CC79" s="171">
        <v>3</v>
      </c>
      <c r="CD79" s="171">
        <v>6</v>
      </c>
      <c r="CE79" s="171">
        <v>3</v>
      </c>
      <c r="CF79" s="174">
        <v>5</v>
      </c>
      <c r="CG79" s="204">
        <v>269.41161829153867</v>
      </c>
      <c r="CH79" s="205"/>
    </row>
    <row r="80" spans="1:86" s="206" customFormat="1" ht="12.75" customHeight="1" x14ac:dyDescent="0.2">
      <c r="A80" s="32">
        <v>21</v>
      </c>
      <c r="B80" s="110" t="s">
        <v>43</v>
      </c>
      <c r="C80" s="110" t="s">
        <v>719</v>
      </c>
      <c r="D80" s="33" t="s">
        <v>720</v>
      </c>
      <c r="E80" s="111" t="s">
        <v>721</v>
      </c>
      <c r="F80" s="112"/>
      <c r="G80" s="252">
        <f t="shared" si="8"/>
        <v>0</v>
      </c>
      <c r="H80" s="152">
        <f t="shared" si="9"/>
        <v>263.34453751150932</v>
      </c>
      <c r="I80" s="179">
        <f t="shared" si="10"/>
        <v>1</v>
      </c>
      <c r="J80" s="179">
        <f t="shared" si="11"/>
        <v>4</v>
      </c>
      <c r="K80" s="170"/>
      <c r="L80" s="113"/>
      <c r="M80" s="171"/>
      <c r="N80" s="171"/>
      <c r="O80" s="172"/>
      <c r="P80" s="173"/>
      <c r="Q80" s="113"/>
      <c r="R80" s="171"/>
      <c r="S80" s="171"/>
      <c r="T80" s="174"/>
      <c r="U80" s="175"/>
      <c r="V80" s="173"/>
      <c r="W80" s="113"/>
      <c r="X80" s="171"/>
      <c r="Y80" s="171"/>
      <c r="Z80" s="171"/>
      <c r="AA80" s="172"/>
      <c r="AB80" s="173"/>
      <c r="AC80" s="113"/>
      <c r="AD80" s="171"/>
      <c r="AE80" s="171"/>
      <c r="AF80" s="174"/>
      <c r="AG80" s="203"/>
      <c r="AH80" s="169"/>
      <c r="AI80" s="113"/>
      <c r="AJ80" s="171"/>
      <c r="AK80" s="174"/>
      <c r="AL80" s="203"/>
      <c r="AM80" s="169"/>
      <c r="AN80" s="113"/>
      <c r="AO80" s="181"/>
      <c r="AP80" s="174"/>
      <c r="AQ80" s="175"/>
      <c r="AR80" s="169"/>
      <c r="AS80" s="114"/>
      <c r="AT80" s="171"/>
      <c r="AU80" s="174"/>
      <c r="AV80" s="203"/>
      <c r="AW80" s="169"/>
      <c r="AX80" s="113"/>
      <c r="AY80" s="171"/>
      <c r="AZ80" s="171"/>
      <c r="BA80" s="171"/>
      <c r="BB80" s="174"/>
      <c r="BC80" s="175"/>
      <c r="BD80" s="176"/>
      <c r="BE80" s="130"/>
      <c r="BF80" s="171"/>
      <c r="BG80" s="171"/>
      <c r="BH80" s="171"/>
      <c r="BI80" s="171"/>
      <c r="BJ80" s="174"/>
      <c r="BK80" s="203"/>
      <c r="BL80" s="169"/>
      <c r="BM80" s="113"/>
      <c r="BN80" s="171"/>
      <c r="BO80" s="171"/>
      <c r="BP80" s="174"/>
      <c r="BQ80" s="203"/>
      <c r="BR80" s="169"/>
      <c r="BS80" s="113"/>
      <c r="BT80" s="171"/>
      <c r="BU80" s="171"/>
      <c r="BV80" s="171"/>
      <c r="BW80" s="171"/>
      <c r="BX80" s="171"/>
      <c r="BY80" s="174"/>
      <c r="BZ80" s="203"/>
      <c r="CA80" s="169"/>
      <c r="CB80" s="113" t="s">
        <v>74</v>
      </c>
      <c r="CC80" s="171">
        <v>5</v>
      </c>
      <c r="CD80" s="171">
        <v>1</v>
      </c>
      <c r="CE80" s="171">
        <v>4</v>
      </c>
      <c r="CF80" s="174">
        <v>3</v>
      </c>
      <c r="CG80" s="204">
        <v>263.34453751150932</v>
      </c>
      <c r="CH80" s="205"/>
    </row>
    <row r="81" spans="1:86" s="206" customFormat="1" ht="12.75" customHeight="1" x14ac:dyDescent="0.2">
      <c r="A81" s="32">
        <v>22</v>
      </c>
      <c r="B81" s="110" t="s">
        <v>43</v>
      </c>
      <c r="C81" s="110" t="s">
        <v>351</v>
      </c>
      <c r="D81" s="33" t="s">
        <v>256</v>
      </c>
      <c r="E81" s="111" t="s">
        <v>393</v>
      </c>
      <c r="F81" s="112"/>
      <c r="G81" s="252">
        <f t="shared" si="8"/>
        <v>255.54904887474046</v>
      </c>
      <c r="H81" s="152">
        <f t="shared" si="9"/>
        <v>255.54904887474046</v>
      </c>
      <c r="I81" s="179">
        <f t="shared" si="10"/>
        <v>3</v>
      </c>
      <c r="J81" s="179">
        <f t="shared" si="11"/>
        <v>7</v>
      </c>
      <c r="K81" s="170"/>
      <c r="L81" s="113"/>
      <c r="M81" s="171"/>
      <c r="N81" s="171"/>
      <c r="O81" s="172"/>
      <c r="P81" s="173"/>
      <c r="Q81" s="113"/>
      <c r="R81" s="171"/>
      <c r="S81" s="171"/>
      <c r="T81" s="174"/>
      <c r="U81" s="175"/>
      <c r="V81" s="173"/>
      <c r="W81" s="113"/>
      <c r="X81" s="171"/>
      <c r="Y81" s="171"/>
      <c r="Z81" s="171"/>
      <c r="AA81" s="172"/>
      <c r="AB81" s="173"/>
      <c r="AC81" s="113" t="s">
        <v>43</v>
      </c>
      <c r="AD81" s="171">
        <v>9</v>
      </c>
      <c r="AE81" s="171">
        <v>7</v>
      </c>
      <c r="AF81" s="174">
        <v>7</v>
      </c>
      <c r="AG81" s="203">
        <v>103.55561410532161</v>
      </c>
      <c r="AH81" s="169"/>
      <c r="AI81" s="113" t="s">
        <v>43</v>
      </c>
      <c r="AJ81" s="171">
        <v>4</v>
      </c>
      <c r="AK81" s="174">
        <v>2</v>
      </c>
      <c r="AL81" s="203">
        <v>129.77121254719663</v>
      </c>
      <c r="AM81" s="169"/>
      <c r="AN81" s="113"/>
      <c r="AO81" s="181"/>
      <c r="AP81" s="174"/>
      <c r="AQ81" s="175"/>
      <c r="AR81" s="169"/>
      <c r="AS81" s="114" t="s">
        <v>43</v>
      </c>
      <c r="AT81" s="171">
        <v>9</v>
      </c>
      <c r="AU81" s="174">
        <v>9</v>
      </c>
      <c r="AV81" s="203">
        <v>22.222222222222221</v>
      </c>
      <c r="AW81" s="169"/>
      <c r="AX81" s="113"/>
      <c r="AY81" s="171"/>
      <c r="AZ81" s="171"/>
      <c r="BA81" s="171"/>
      <c r="BB81" s="174"/>
      <c r="BC81" s="175"/>
      <c r="BD81" s="176"/>
      <c r="BE81" s="130"/>
      <c r="BF81" s="171"/>
      <c r="BG81" s="171"/>
      <c r="BH81" s="171"/>
      <c r="BI81" s="171"/>
      <c r="BJ81" s="174"/>
      <c r="BK81" s="203"/>
      <c r="BL81" s="169"/>
      <c r="BM81" s="113"/>
      <c r="BN81" s="171"/>
      <c r="BO81" s="171"/>
      <c r="BP81" s="174"/>
      <c r="BQ81" s="203"/>
      <c r="BR81" s="169"/>
      <c r="BS81" s="113"/>
      <c r="BT81" s="171"/>
      <c r="BU81" s="171"/>
      <c r="BV81" s="171"/>
      <c r="BW81" s="171"/>
      <c r="BX81" s="171"/>
      <c r="BY81" s="174"/>
      <c r="BZ81" s="203"/>
      <c r="CA81" s="169"/>
      <c r="CB81" s="113"/>
      <c r="CC81" s="171"/>
      <c r="CD81" s="171"/>
      <c r="CE81" s="171"/>
      <c r="CF81" s="174"/>
      <c r="CG81" s="204"/>
      <c r="CH81" s="205"/>
    </row>
    <row r="82" spans="1:86" s="206" customFormat="1" ht="12.75" customHeight="1" x14ac:dyDescent="0.2">
      <c r="A82" s="32">
        <v>23</v>
      </c>
      <c r="B82" s="110" t="s">
        <v>43</v>
      </c>
      <c r="C82" s="110">
        <v>4869</v>
      </c>
      <c r="D82" s="33" t="s">
        <v>115</v>
      </c>
      <c r="E82" s="111" t="s">
        <v>339</v>
      </c>
      <c r="F82" s="112"/>
      <c r="G82" s="252">
        <f t="shared" si="8"/>
        <v>0</v>
      </c>
      <c r="H82" s="152">
        <f t="shared" si="9"/>
        <v>252.97569463554476</v>
      </c>
      <c r="I82" s="179">
        <f t="shared" si="10"/>
        <v>1</v>
      </c>
      <c r="J82" s="179">
        <f t="shared" si="11"/>
        <v>4</v>
      </c>
      <c r="K82" s="170"/>
      <c r="L82" s="113"/>
      <c r="M82" s="171"/>
      <c r="N82" s="171"/>
      <c r="O82" s="172"/>
      <c r="P82" s="173"/>
      <c r="Q82" s="113"/>
      <c r="R82" s="171"/>
      <c r="S82" s="171"/>
      <c r="T82" s="174"/>
      <c r="U82" s="175"/>
      <c r="V82" s="173"/>
      <c r="W82" s="113"/>
      <c r="X82" s="171"/>
      <c r="Y82" s="171"/>
      <c r="Z82" s="171"/>
      <c r="AA82" s="172"/>
      <c r="AB82" s="173"/>
      <c r="AC82" s="113"/>
      <c r="AD82" s="171"/>
      <c r="AE82" s="171"/>
      <c r="AF82" s="174"/>
      <c r="AG82" s="203"/>
      <c r="AH82" s="169"/>
      <c r="AI82" s="113"/>
      <c r="AJ82" s="171"/>
      <c r="AK82" s="174"/>
      <c r="AL82" s="203"/>
      <c r="AM82" s="169"/>
      <c r="AN82" s="113"/>
      <c r="AO82" s="181"/>
      <c r="AP82" s="174"/>
      <c r="AQ82" s="175"/>
      <c r="AR82" s="169"/>
      <c r="AS82" s="114"/>
      <c r="AT82" s="171"/>
      <c r="AU82" s="174"/>
      <c r="AV82" s="203"/>
      <c r="AW82" s="169"/>
      <c r="AX82" s="113"/>
      <c r="AY82" s="171"/>
      <c r="AZ82" s="171"/>
      <c r="BA82" s="171"/>
      <c r="BB82" s="174"/>
      <c r="BC82" s="175"/>
      <c r="BD82" s="176"/>
      <c r="BE82" s="130"/>
      <c r="BF82" s="171"/>
      <c r="BG82" s="171"/>
      <c r="BH82" s="171"/>
      <c r="BI82" s="171"/>
      <c r="BJ82" s="174"/>
      <c r="BK82" s="203"/>
      <c r="BL82" s="169"/>
      <c r="BM82" s="113"/>
      <c r="BN82" s="171"/>
      <c r="BO82" s="171"/>
      <c r="BP82" s="174"/>
      <c r="BQ82" s="203"/>
      <c r="BR82" s="169"/>
      <c r="BS82" s="113"/>
      <c r="BT82" s="171"/>
      <c r="BU82" s="171"/>
      <c r="BV82" s="171"/>
      <c r="BW82" s="171"/>
      <c r="BX82" s="171"/>
      <c r="BY82" s="174"/>
      <c r="BZ82" s="203"/>
      <c r="CA82" s="169"/>
      <c r="CB82" s="113" t="s">
        <v>73</v>
      </c>
      <c r="CC82" s="171">
        <v>6</v>
      </c>
      <c r="CD82" s="171">
        <v>4</v>
      </c>
      <c r="CE82" s="171">
        <v>3</v>
      </c>
      <c r="CF82" s="174">
        <v>7</v>
      </c>
      <c r="CG82" s="204">
        <v>252.97569463554476</v>
      </c>
      <c r="CH82" s="205"/>
    </row>
    <row r="83" spans="1:86" s="206" customFormat="1" ht="12.75" hidden="1" customHeight="1" x14ac:dyDescent="0.2">
      <c r="A83" s="32">
        <v>31</v>
      </c>
      <c r="B83" s="110" t="s">
        <v>42</v>
      </c>
      <c r="C83" s="110" t="s">
        <v>258</v>
      </c>
      <c r="D83" s="33" t="s">
        <v>259</v>
      </c>
      <c r="E83" s="111" t="s">
        <v>704</v>
      </c>
      <c r="F83" s="112"/>
      <c r="G83" s="252">
        <f t="shared" si="8"/>
        <v>42.341526278949665</v>
      </c>
      <c r="H83" s="152">
        <f t="shared" si="9"/>
        <v>252.66050351049608</v>
      </c>
      <c r="I83" s="179">
        <f t="shared" si="10"/>
        <v>2</v>
      </c>
      <c r="J83" s="179">
        <f t="shared" si="11"/>
        <v>7</v>
      </c>
      <c r="K83" s="170"/>
      <c r="L83" s="113"/>
      <c r="M83" s="171"/>
      <c r="N83" s="171"/>
      <c r="O83" s="172"/>
      <c r="P83" s="173"/>
      <c r="Q83" s="113"/>
      <c r="R83" s="171"/>
      <c r="S83" s="171"/>
      <c r="T83" s="174"/>
      <c r="U83" s="175"/>
      <c r="V83" s="173"/>
      <c r="W83" s="113"/>
      <c r="X83" s="171"/>
      <c r="Y83" s="171"/>
      <c r="Z83" s="171"/>
      <c r="AA83" s="172"/>
      <c r="AB83" s="173"/>
      <c r="AC83" s="113" t="s">
        <v>42</v>
      </c>
      <c r="AD83" s="171">
        <v>17</v>
      </c>
      <c r="AE83" s="171">
        <v>13</v>
      </c>
      <c r="AF83" s="174" t="s">
        <v>30</v>
      </c>
      <c r="AG83" s="203">
        <v>42.341526278949665</v>
      </c>
      <c r="AH83" s="169"/>
      <c r="AI83" s="113"/>
      <c r="AJ83" s="171"/>
      <c r="AK83" s="174"/>
      <c r="AL83" s="203"/>
      <c r="AM83" s="169"/>
      <c r="AN83" s="113"/>
      <c r="AO83" s="181"/>
      <c r="AP83" s="174"/>
      <c r="AQ83" s="175"/>
      <c r="AR83" s="169"/>
      <c r="AS83" s="114"/>
      <c r="AT83" s="171"/>
      <c r="AU83" s="174"/>
      <c r="AV83" s="203"/>
      <c r="AW83" s="169"/>
      <c r="AX83" s="113"/>
      <c r="AY83" s="171"/>
      <c r="AZ83" s="171"/>
      <c r="BA83" s="171"/>
      <c r="BB83" s="174"/>
      <c r="BC83" s="175"/>
      <c r="BD83" s="176"/>
      <c r="BE83" s="130"/>
      <c r="BF83" s="171"/>
      <c r="BG83" s="171"/>
      <c r="BH83" s="171"/>
      <c r="BI83" s="171"/>
      <c r="BJ83" s="174"/>
      <c r="BK83" s="203"/>
      <c r="BL83" s="169"/>
      <c r="BM83" s="113"/>
      <c r="BN83" s="171"/>
      <c r="BO83" s="171"/>
      <c r="BP83" s="174"/>
      <c r="BQ83" s="203"/>
      <c r="BR83" s="169"/>
      <c r="BS83" s="113"/>
      <c r="BT83" s="171"/>
      <c r="BU83" s="171"/>
      <c r="BV83" s="171"/>
      <c r="BW83" s="171"/>
      <c r="BX83" s="171"/>
      <c r="BY83" s="174"/>
      <c r="BZ83" s="203"/>
      <c r="CA83" s="169"/>
      <c r="CB83" s="113" t="s">
        <v>68</v>
      </c>
      <c r="CC83" s="171">
        <v>12</v>
      </c>
      <c r="CD83" s="171">
        <v>7</v>
      </c>
      <c r="CE83" s="171">
        <v>7</v>
      </c>
      <c r="CF83" s="174">
        <v>8</v>
      </c>
      <c r="CG83" s="204">
        <v>210.31897723154643</v>
      </c>
      <c r="CH83" s="205"/>
    </row>
    <row r="84" spans="1:86" s="206" customFormat="1" ht="12.75" customHeight="1" x14ac:dyDescent="0.2">
      <c r="A84" s="32">
        <v>24</v>
      </c>
      <c r="B84" s="110" t="s">
        <v>43</v>
      </c>
      <c r="C84" s="110" t="s">
        <v>301</v>
      </c>
      <c r="D84" s="33" t="s">
        <v>141</v>
      </c>
      <c r="E84" s="111" t="s">
        <v>166</v>
      </c>
      <c r="F84" s="112"/>
      <c r="G84" s="252">
        <f t="shared" si="8"/>
        <v>0</v>
      </c>
      <c r="H84" s="152">
        <f t="shared" si="9"/>
        <v>243.64516253185087</v>
      </c>
      <c r="I84" s="179">
        <f t="shared" si="10"/>
        <v>1</v>
      </c>
      <c r="J84" s="179">
        <f t="shared" si="11"/>
        <v>4</v>
      </c>
      <c r="K84" s="170"/>
      <c r="L84" s="113"/>
      <c r="M84" s="171"/>
      <c r="N84" s="171"/>
      <c r="O84" s="172"/>
      <c r="P84" s="173"/>
      <c r="Q84" s="113"/>
      <c r="R84" s="171"/>
      <c r="S84" s="171"/>
      <c r="T84" s="174"/>
      <c r="U84" s="175"/>
      <c r="V84" s="173"/>
      <c r="W84" s="113"/>
      <c r="X84" s="171"/>
      <c r="Y84" s="171"/>
      <c r="Z84" s="171"/>
      <c r="AA84" s="172"/>
      <c r="AB84" s="173"/>
      <c r="AC84" s="113"/>
      <c r="AD84" s="171"/>
      <c r="AE84" s="171"/>
      <c r="AF84" s="174"/>
      <c r="AG84" s="203"/>
      <c r="AH84" s="169"/>
      <c r="AI84" s="113"/>
      <c r="AJ84" s="171"/>
      <c r="AK84" s="174"/>
      <c r="AL84" s="203"/>
      <c r="AM84" s="169"/>
      <c r="AN84" s="113"/>
      <c r="AO84" s="181"/>
      <c r="AP84" s="174"/>
      <c r="AQ84" s="175"/>
      <c r="AR84" s="169"/>
      <c r="AS84" s="114"/>
      <c r="AT84" s="171"/>
      <c r="AU84" s="174"/>
      <c r="AV84" s="203"/>
      <c r="AW84" s="169"/>
      <c r="AX84" s="113"/>
      <c r="AY84" s="171"/>
      <c r="AZ84" s="171"/>
      <c r="BA84" s="171"/>
      <c r="BB84" s="174"/>
      <c r="BC84" s="175"/>
      <c r="BD84" s="176"/>
      <c r="BE84" s="130"/>
      <c r="BF84" s="171"/>
      <c r="BG84" s="171"/>
      <c r="BH84" s="171"/>
      <c r="BI84" s="171"/>
      <c r="BJ84" s="174"/>
      <c r="BK84" s="203"/>
      <c r="BL84" s="169"/>
      <c r="BM84" s="113"/>
      <c r="BN84" s="171"/>
      <c r="BO84" s="171"/>
      <c r="BP84" s="174"/>
      <c r="BQ84" s="203"/>
      <c r="BR84" s="169"/>
      <c r="BS84" s="113"/>
      <c r="BT84" s="171"/>
      <c r="BU84" s="171"/>
      <c r="BV84" s="171"/>
      <c r="BW84" s="171"/>
      <c r="BX84" s="171"/>
      <c r="BY84" s="174"/>
      <c r="BZ84" s="203"/>
      <c r="CA84" s="169"/>
      <c r="CB84" s="113" t="s">
        <v>73</v>
      </c>
      <c r="CC84" s="171">
        <v>9</v>
      </c>
      <c r="CD84" s="171">
        <v>2</v>
      </c>
      <c r="CE84" s="171">
        <v>6</v>
      </c>
      <c r="CF84" s="174">
        <v>4</v>
      </c>
      <c r="CG84" s="204">
        <v>243.64516253185087</v>
      </c>
      <c r="CH84" s="205"/>
    </row>
    <row r="85" spans="1:86" s="206" customFormat="1" ht="12.75" hidden="1" customHeight="1" x14ac:dyDescent="0.2">
      <c r="A85" s="32">
        <v>32</v>
      </c>
      <c r="B85" s="110" t="s">
        <v>42</v>
      </c>
      <c r="C85" s="110">
        <v>16</v>
      </c>
      <c r="D85" s="33" t="s">
        <v>147</v>
      </c>
      <c r="E85" s="111" t="s">
        <v>328</v>
      </c>
      <c r="F85" s="112"/>
      <c r="G85" s="252">
        <f t="shared" si="8"/>
        <v>124.43697499232712</v>
      </c>
      <c r="H85" s="152">
        <f t="shared" si="9"/>
        <v>236.17448643996485</v>
      </c>
      <c r="I85" s="179">
        <f t="shared" si="10"/>
        <v>2</v>
      </c>
      <c r="J85" s="179">
        <f t="shared" si="11"/>
        <v>6</v>
      </c>
      <c r="K85" s="170"/>
      <c r="L85" s="113"/>
      <c r="M85" s="171"/>
      <c r="N85" s="171"/>
      <c r="O85" s="172"/>
      <c r="P85" s="173"/>
      <c r="Q85" s="113"/>
      <c r="R85" s="171"/>
      <c r="S85" s="171"/>
      <c r="T85" s="174"/>
      <c r="U85" s="175"/>
      <c r="V85" s="173"/>
      <c r="W85" s="113"/>
      <c r="X85" s="171"/>
      <c r="Y85" s="171"/>
      <c r="Z85" s="171"/>
      <c r="AA85" s="172"/>
      <c r="AB85" s="173"/>
      <c r="AC85" s="113"/>
      <c r="AD85" s="171"/>
      <c r="AE85" s="171"/>
      <c r="AF85" s="174"/>
      <c r="AG85" s="203"/>
      <c r="AH85" s="169"/>
      <c r="AI85" s="113"/>
      <c r="AJ85" s="171"/>
      <c r="AK85" s="174"/>
      <c r="AL85" s="203"/>
      <c r="AM85" s="169"/>
      <c r="AN85" s="113"/>
      <c r="AO85" s="181"/>
      <c r="AP85" s="174"/>
      <c r="AQ85" s="175"/>
      <c r="AR85" s="169"/>
      <c r="AS85" s="114" t="s">
        <v>5</v>
      </c>
      <c r="AT85" s="171">
        <v>3</v>
      </c>
      <c r="AU85" s="174">
        <v>3</v>
      </c>
      <c r="AV85" s="203">
        <v>124.43697499232712</v>
      </c>
      <c r="AW85" s="169"/>
      <c r="AX85" s="113"/>
      <c r="AY85" s="171"/>
      <c r="AZ85" s="171"/>
      <c r="BA85" s="171"/>
      <c r="BB85" s="174"/>
      <c r="BC85" s="175"/>
      <c r="BD85" s="176"/>
      <c r="BE85" s="130"/>
      <c r="BF85" s="171"/>
      <c r="BG85" s="171"/>
      <c r="BH85" s="171"/>
      <c r="BI85" s="171"/>
      <c r="BJ85" s="174"/>
      <c r="BK85" s="203"/>
      <c r="BL85" s="169"/>
      <c r="BM85" s="113"/>
      <c r="BN85" s="171"/>
      <c r="BO85" s="171"/>
      <c r="BP85" s="174"/>
      <c r="BQ85" s="203"/>
      <c r="BR85" s="169"/>
      <c r="BS85" s="113"/>
      <c r="BT85" s="171"/>
      <c r="BU85" s="171"/>
      <c r="BV85" s="171"/>
      <c r="BW85" s="171"/>
      <c r="BX85" s="171"/>
      <c r="BY85" s="174"/>
      <c r="BZ85" s="203"/>
      <c r="CA85" s="169"/>
      <c r="CB85" s="113" t="s">
        <v>68</v>
      </c>
      <c r="CC85" s="171">
        <v>7</v>
      </c>
      <c r="CD85" s="171" t="s">
        <v>30</v>
      </c>
      <c r="CE85" s="171">
        <v>10</v>
      </c>
      <c r="CF85" s="174" t="s">
        <v>32</v>
      </c>
      <c r="CG85" s="204">
        <v>111.73751144763773</v>
      </c>
      <c r="CH85" s="205"/>
    </row>
    <row r="86" spans="1:86" s="206" customFormat="1" ht="12.75" hidden="1" customHeight="1" x14ac:dyDescent="0.2">
      <c r="A86" s="32">
        <v>33</v>
      </c>
      <c r="B86" s="110" t="s">
        <v>42</v>
      </c>
      <c r="C86" s="110">
        <v>125</v>
      </c>
      <c r="D86" s="33" t="s">
        <v>127</v>
      </c>
      <c r="E86" s="111" t="s">
        <v>282</v>
      </c>
      <c r="F86" s="112"/>
      <c r="G86" s="252">
        <f t="shared" si="8"/>
        <v>0</v>
      </c>
      <c r="H86" s="152">
        <f t="shared" si="9"/>
        <v>229.2959267825988</v>
      </c>
      <c r="I86" s="179">
        <f t="shared" si="10"/>
        <v>1</v>
      </c>
      <c r="J86" s="179">
        <f t="shared" si="11"/>
        <v>5</v>
      </c>
      <c r="K86" s="170"/>
      <c r="L86" s="113"/>
      <c r="M86" s="171"/>
      <c r="N86" s="171"/>
      <c r="O86" s="172"/>
      <c r="P86" s="173"/>
      <c r="Q86" s="113"/>
      <c r="R86" s="171"/>
      <c r="S86" s="171"/>
      <c r="T86" s="174"/>
      <c r="U86" s="175"/>
      <c r="V86" s="173"/>
      <c r="W86" s="113"/>
      <c r="X86" s="171"/>
      <c r="Y86" s="171"/>
      <c r="Z86" s="171"/>
      <c r="AA86" s="172"/>
      <c r="AB86" s="173"/>
      <c r="AC86" s="113"/>
      <c r="AD86" s="171"/>
      <c r="AE86" s="171"/>
      <c r="AF86" s="174"/>
      <c r="AG86" s="203"/>
      <c r="AH86" s="169"/>
      <c r="AI86" s="113"/>
      <c r="AJ86" s="171"/>
      <c r="AK86" s="174"/>
      <c r="AL86" s="203"/>
      <c r="AM86" s="169"/>
      <c r="AN86" s="113"/>
      <c r="AO86" s="181"/>
      <c r="AP86" s="174"/>
      <c r="AQ86" s="175"/>
      <c r="AR86" s="169"/>
      <c r="AS86" s="114"/>
      <c r="AT86" s="171"/>
      <c r="AU86" s="174"/>
      <c r="AV86" s="203"/>
      <c r="AW86" s="169"/>
      <c r="AX86" s="113"/>
      <c r="AY86" s="171"/>
      <c r="AZ86" s="171"/>
      <c r="BA86" s="171"/>
      <c r="BB86" s="174"/>
      <c r="BC86" s="175"/>
      <c r="BD86" s="176"/>
      <c r="BE86" s="130"/>
      <c r="BF86" s="171"/>
      <c r="BG86" s="171"/>
      <c r="BH86" s="171"/>
      <c r="BI86" s="171"/>
      <c r="BJ86" s="174"/>
      <c r="BK86" s="203"/>
      <c r="BL86" s="169"/>
      <c r="BM86" s="113"/>
      <c r="BN86" s="171"/>
      <c r="BO86" s="171"/>
      <c r="BP86" s="174"/>
      <c r="BQ86" s="203"/>
      <c r="BR86" s="169"/>
      <c r="BS86" s="113" t="s">
        <v>653</v>
      </c>
      <c r="BT86" s="171">
        <v>6</v>
      </c>
      <c r="BU86" s="171">
        <v>8</v>
      </c>
      <c r="BV86" s="171">
        <v>7</v>
      </c>
      <c r="BW86" s="171">
        <v>7</v>
      </c>
      <c r="BX86" s="171">
        <v>5</v>
      </c>
      <c r="BY86" s="174"/>
      <c r="BZ86" s="203">
        <v>229.2959267825988</v>
      </c>
      <c r="CA86" s="169"/>
      <c r="CB86" s="113"/>
      <c r="CC86" s="171"/>
      <c r="CD86" s="171"/>
      <c r="CE86" s="171"/>
      <c r="CF86" s="174"/>
      <c r="CG86" s="204"/>
      <c r="CH86" s="205"/>
    </row>
    <row r="87" spans="1:86" s="206" customFormat="1" ht="12.75" hidden="1" customHeight="1" x14ac:dyDescent="0.2">
      <c r="A87" s="32">
        <v>34</v>
      </c>
      <c r="B87" s="110" t="s">
        <v>42</v>
      </c>
      <c r="C87" s="110" t="s">
        <v>453</v>
      </c>
      <c r="D87" s="33" t="s">
        <v>454</v>
      </c>
      <c r="E87" s="111" t="s">
        <v>455</v>
      </c>
      <c r="F87" s="112"/>
      <c r="G87" s="252">
        <f t="shared" si="8"/>
        <v>225.45598057636198</v>
      </c>
      <c r="H87" s="152">
        <f t="shared" si="9"/>
        <v>225.45598057636198</v>
      </c>
      <c r="I87" s="179">
        <f t="shared" si="10"/>
        <v>1</v>
      </c>
      <c r="J87" s="179">
        <f t="shared" si="11"/>
        <v>3</v>
      </c>
      <c r="K87" s="170"/>
      <c r="L87" s="113"/>
      <c r="M87" s="171"/>
      <c r="N87" s="171"/>
      <c r="O87" s="172"/>
      <c r="P87" s="173"/>
      <c r="Q87" s="113"/>
      <c r="R87" s="171"/>
      <c r="S87" s="171"/>
      <c r="T87" s="174"/>
      <c r="U87" s="175"/>
      <c r="V87" s="173"/>
      <c r="W87" s="113"/>
      <c r="X87" s="171"/>
      <c r="Y87" s="171"/>
      <c r="Z87" s="171"/>
      <c r="AA87" s="172"/>
      <c r="AB87" s="173"/>
      <c r="AC87" s="113" t="s">
        <v>42</v>
      </c>
      <c r="AD87" s="171">
        <v>7</v>
      </c>
      <c r="AE87" s="171">
        <v>6</v>
      </c>
      <c r="AF87" s="174">
        <v>5</v>
      </c>
      <c r="AG87" s="203">
        <v>225.45598057636198</v>
      </c>
      <c r="AH87" s="169"/>
      <c r="AI87" s="113"/>
      <c r="AJ87" s="171"/>
      <c r="AK87" s="174"/>
      <c r="AL87" s="203"/>
      <c r="AM87" s="169"/>
      <c r="AN87" s="113"/>
      <c r="AO87" s="181"/>
      <c r="AP87" s="174"/>
      <c r="AQ87" s="175"/>
      <c r="AR87" s="169"/>
      <c r="AS87" s="114"/>
      <c r="AT87" s="171"/>
      <c r="AU87" s="174"/>
      <c r="AV87" s="203"/>
      <c r="AW87" s="169"/>
      <c r="AX87" s="113"/>
      <c r="AY87" s="171"/>
      <c r="AZ87" s="171"/>
      <c r="BA87" s="171"/>
      <c r="BB87" s="174"/>
      <c r="BC87" s="175"/>
      <c r="BD87" s="176"/>
      <c r="BE87" s="130"/>
      <c r="BF87" s="171"/>
      <c r="BG87" s="171"/>
      <c r="BH87" s="171"/>
      <c r="BI87" s="171"/>
      <c r="BJ87" s="174"/>
      <c r="BK87" s="203"/>
      <c r="BL87" s="169"/>
      <c r="BM87" s="113"/>
      <c r="BN87" s="171"/>
      <c r="BO87" s="171"/>
      <c r="BP87" s="174"/>
      <c r="BQ87" s="203"/>
      <c r="BR87" s="169"/>
      <c r="BS87" s="113"/>
      <c r="BT87" s="171"/>
      <c r="BU87" s="171"/>
      <c r="BV87" s="171"/>
      <c r="BW87" s="171"/>
      <c r="BX87" s="171"/>
      <c r="BY87" s="174"/>
      <c r="BZ87" s="203"/>
      <c r="CA87" s="169"/>
      <c r="CB87" s="113"/>
      <c r="CC87" s="171"/>
      <c r="CD87" s="171"/>
      <c r="CE87" s="171"/>
      <c r="CF87" s="174"/>
      <c r="CG87" s="204"/>
      <c r="CH87" s="205"/>
    </row>
    <row r="88" spans="1:86" s="206" customFormat="1" ht="12.75" hidden="1" customHeight="1" x14ac:dyDescent="0.2">
      <c r="A88" s="32">
        <v>24</v>
      </c>
      <c r="B88" s="110" t="s">
        <v>41</v>
      </c>
      <c r="C88" s="110" t="s">
        <v>313</v>
      </c>
      <c r="D88" s="33" t="s">
        <v>196</v>
      </c>
      <c r="E88" s="111" t="s">
        <v>733</v>
      </c>
      <c r="F88" s="112"/>
      <c r="G88" s="252">
        <f t="shared" si="8"/>
        <v>0</v>
      </c>
      <c r="H88" s="152">
        <f t="shared" si="9"/>
        <v>220.70748652437143</v>
      </c>
      <c r="I88" s="179">
        <f t="shared" si="10"/>
        <v>1</v>
      </c>
      <c r="J88" s="179">
        <f t="shared" si="11"/>
        <v>4</v>
      </c>
      <c r="K88" s="170"/>
      <c r="L88" s="113"/>
      <c r="M88" s="171"/>
      <c r="N88" s="171"/>
      <c r="O88" s="172"/>
      <c r="P88" s="173"/>
      <c r="Q88" s="113"/>
      <c r="R88" s="171"/>
      <c r="S88" s="171"/>
      <c r="T88" s="174"/>
      <c r="U88" s="175"/>
      <c r="V88" s="173"/>
      <c r="W88" s="113"/>
      <c r="X88" s="171"/>
      <c r="Y88" s="171"/>
      <c r="Z88" s="171"/>
      <c r="AA88" s="172"/>
      <c r="AB88" s="173"/>
      <c r="AC88" s="113"/>
      <c r="AD88" s="171"/>
      <c r="AE88" s="171"/>
      <c r="AF88" s="174"/>
      <c r="AG88" s="203"/>
      <c r="AH88" s="169"/>
      <c r="AI88" s="113"/>
      <c r="AJ88" s="171"/>
      <c r="AK88" s="174"/>
      <c r="AL88" s="203"/>
      <c r="AM88" s="169"/>
      <c r="AN88" s="113"/>
      <c r="AO88" s="181"/>
      <c r="AP88" s="174"/>
      <c r="AQ88" s="175"/>
      <c r="AR88" s="169"/>
      <c r="AS88" s="114"/>
      <c r="AT88" s="171"/>
      <c r="AU88" s="174"/>
      <c r="AV88" s="203"/>
      <c r="AW88" s="169"/>
      <c r="AX88" s="113"/>
      <c r="AY88" s="171"/>
      <c r="AZ88" s="171"/>
      <c r="BA88" s="171"/>
      <c r="BB88" s="174"/>
      <c r="BC88" s="175"/>
      <c r="BD88" s="176"/>
      <c r="BE88" s="130"/>
      <c r="BF88" s="171"/>
      <c r="BG88" s="171"/>
      <c r="BH88" s="171"/>
      <c r="BI88" s="171"/>
      <c r="BJ88" s="174"/>
      <c r="BK88" s="203"/>
      <c r="BL88" s="169"/>
      <c r="BM88" s="113"/>
      <c r="BN88" s="171"/>
      <c r="BO88" s="171"/>
      <c r="BP88" s="174"/>
      <c r="BQ88" s="203"/>
      <c r="BR88" s="169"/>
      <c r="BS88" s="113"/>
      <c r="BT88" s="171"/>
      <c r="BU88" s="171"/>
      <c r="BV88" s="171"/>
      <c r="BW88" s="171"/>
      <c r="BX88" s="171"/>
      <c r="BY88" s="174"/>
      <c r="BZ88" s="203"/>
      <c r="CA88" s="169"/>
      <c r="CB88" s="113" t="s">
        <v>71</v>
      </c>
      <c r="CC88" s="171">
        <v>6</v>
      </c>
      <c r="CD88" s="171">
        <v>5</v>
      </c>
      <c r="CE88" s="171">
        <v>6</v>
      </c>
      <c r="CF88" s="174">
        <v>4</v>
      </c>
      <c r="CG88" s="204">
        <v>220.70748652437143</v>
      </c>
      <c r="CH88" s="205"/>
    </row>
    <row r="89" spans="1:86" s="206" customFormat="1" ht="12.75" hidden="1" customHeight="1" x14ac:dyDescent="0.2">
      <c r="A89" s="32">
        <v>35</v>
      </c>
      <c r="B89" s="110" t="s">
        <v>42</v>
      </c>
      <c r="C89" s="110">
        <v>10</v>
      </c>
      <c r="D89" s="33" t="s">
        <v>705</v>
      </c>
      <c r="E89" s="111" t="s">
        <v>706</v>
      </c>
      <c r="F89" s="112"/>
      <c r="G89" s="252">
        <f t="shared" si="8"/>
        <v>66.935876690167817</v>
      </c>
      <c r="H89" s="152">
        <f t="shared" si="9"/>
        <v>206.05317075480281</v>
      </c>
      <c r="I89" s="179">
        <f t="shared" si="10"/>
        <v>2</v>
      </c>
      <c r="J89" s="179">
        <f t="shared" si="11"/>
        <v>7</v>
      </c>
      <c r="K89" s="170"/>
      <c r="L89" s="113"/>
      <c r="M89" s="171"/>
      <c r="N89" s="171"/>
      <c r="O89" s="172"/>
      <c r="P89" s="173"/>
      <c r="Q89" s="113"/>
      <c r="R89" s="171"/>
      <c r="S89" s="171"/>
      <c r="T89" s="174"/>
      <c r="U89" s="175"/>
      <c r="V89" s="173"/>
      <c r="W89" s="113"/>
      <c r="X89" s="171"/>
      <c r="Y89" s="171"/>
      <c r="Z89" s="171"/>
      <c r="AA89" s="172"/>
      <c r="AB89" s="173"/>
      <c r="AC89" s="113" t="s">
        <v>42</v>
      </c>
      <c r="AD89" s="171">
        <v>14</v>
      </c>
      <c r="AE89" s="171">
        <v>15</v>
      </c>
      <c r="AF89" s="174">
        <v>14</v>
      </c>
      <c r="AG89" s="203">
        <v>66.935876690167817</v>
      </c>
      <c r="AH89" s="169"/>
      <c r="AI89" s="113"/>
      <c r="AJ89" s="171"/>
      <c r="AK89" s="174"/>
      <c r="AL89" s="203"/>
      <c r="AM89" s="169"/>
      <c r="AN89" s="113"/>
      <c r="AO89" s="181"/>
      <c r="AP89" s="174"/>
      <c r="AQ89" s="175"/>
      <c r="AR89" s="169"/>
      <c r="AS89" s="114"/>
      <c r="AT89" s="171"/>
      <c r="AU89" s="174"/>
      <c r="AV89" s="203"/>
      <c r="AW89" s="169"/>
      <c r="AX89" s="113"/>
      <c r="AY89" s="171"/>
      <c r="AZ89" s="171"/>
      <c r="BA89" s="171"/>
      <c r="BB89" s="174"/>
      <c r="BC89" s="175"/>
      <c r="BD89" s="176"/>
      <c r="BE89" s="130"/>
      <c r="BF89" s="171"/>
      <c r="BG89" s="171"/>
      <c r="BH89" s="171"/>
      <c r="BI89" s="171"/>
      <c r="BJ89" s="174"/>
      <c r="BK89" s="203"/>
      <c r="BL89" s="169"/>
      <c r="BM89" s="113"/>
      <c r="BN89" s="171"/>
      <c r="BO89" s="171"/>
      <c r="BP89" s="174"/>
      <c r="BQ89" s="203"/>
      <c r="BR89" s="169"/>
      <c r="BS89" s="113"/>
      <c r="BT89" s="171"/>
      <c r="BU89" s="171"/>
      <c r="BV89" s="171"/>
      <c r="BW89" s="171"/>
      <c r="BX89" s="171"/>
      <c r="BY89" s="174"/>
      <c r="BZ89" s="203"/>
      <c r="CA89" s="169"/>
      <c r="CB89" s="113" t="s">
        <v>68</v>
      </c>
      <c r="CC89" s="171">
        <v>9</v>
      </c>
      <c r="CD89" s="171" t="s">
        <v>30</v>
      </c>
      <c r="CE89" s="171">
        <v>11</v>
      </c>
      <c r="CF89" s="174">
        <v>9</v>
      </c>
      <c r="CG89" s="204">
        <v>139.11729406463499</v>
      </c>
      <c r="CH89" s="205"/>
    </row>
    <row r="90" spans="1:86" s="206" customFormat="1" ht="12.75" customHeight="1" x14ac:dyDescent="0.2">
      <c r="A90" s="32">
        <v>25</v>
      </c>
      <c r="B90" s="110" t="s">
        <v>43</v>
      </c>
      <c r="C90" s="110" t="s">
        <v>209</v>
      </c>
      <c r="D90" s="33" t="s">
        <v>520</v>
      </c>
      <c r="E90" s="111" t="s">
        <v>521</v>
      </c>
      <c r="F90" s="112"/>
      <c r="G90" s="252">
        <f t="shared" si="8"/>
        <v>204.96343912103558</v>
      </c>
      <c r="H90" s="152">
        <f t="shared" si="9"/>
        <v>204.96343912103558</v>
      </c>
      <c r="I90" s="179">
        <f t="shared" si="10"/>
        <v>1</v>
      </c>
      <c r="J90" s="179">
        <f t="shared" si="11"/>
        <v>2</v>
      </c>
      <c r="K90" s="170"/>
      <c r="L90" s="113"/>
      <c r="M90" s="171"/>
      <c r="N90" s="171"/>
      <c r="O90" s="172"/>
      <c r="P90" s="173"/>
      <c r="Q90" s="113"/>
      <c r="R90" s="171"/>
      <c r="S90" s="171"/>
      <c r="T90" s="174"/>
      <c r="U90" s="175"/>
      <c r="V90" s="173"/>
      <c r="W90" s="113"/>
      <c r="X90" s="171"/>
      <c r="Y90" s="171"/>
      <c r="Z90" s="171"/>
      <c r="AA90" s="172"/>
      <c r="AB90" s="173"/>
      <c r="AC90" s="113"/>
      <c r="AD90" s="171"/>
      <c r="AE90" s="171"/>
      <c r="AF90" s="174"/>
      <c r="AG90" s="203"/>
      <c r="AH90" s="169"/>
      <c r="AI90" s="113"/>
      <c r="AJ90" s="171"/>
      <c r="AK90" s="174"/>
      <c r="AL90" s="203"/>
      <c r="AM90" s="169"/>
      <c r="AN90" s="113"/>
      <c r="AO90" s="181"/>
      <c r="AP90" s="174"/>
      <c r="AQ90" s="175"/>
      <c r="AR90" s="169"/>
      <c r="AS90" s="114" t="s">
        <v>43</v>
      </c>
      <c r="AT90" s="171">
        <v>1</v>
      </c>
      <c r="AU90" s="174">
        <v>2</v>
      </c>
      <c r="AV90" s="203">
        <v>204.96343912103558</v>
      </c>
      <c r="AW90" s="169"/>
      <c r="AX90" s="113"/>
      <c r="AY90" s="171"/>
      <c r="AZ90" s="171"/>
      <c r="BA90" s="171"/>
      <c r="BB90" s="174"/>
      <c r="BC90" s="175"/>
      <c r="BD90" s="176"/>
      <c r="BE90" s="130"/>
      <c r="BF90" s="171"/>
      <c r="BG90" s="171"/>
      <c r="BH90" s="171"/>
      <c r="BI90" s="171"/>
      <c r="BJ90" s="174"/>
      <c r="BK90" s="203"/>
      <c r="BL90" s="169"/>
      <c r="BM90" s="113"/>
      <c r="BN90" s="171"/>
      <c r="BO90" s="171"/>
      <c r="BP90" s="174"/>
      <c r="BQ90" s="203"/>
      <c r="BR90" s="169"/>
      <c r="BS90" s="113"/>
      <c r="BT90" s="171"/>
      <c r="BU90" s="171"/>
      <c r="BV90" s="171"/>
      <c r="BW90" s="171"/>
      <c r="BX90" s="171"/>
      <c r="BY90" s="174"/>
      <c r="BZ90" s="203"/>
      <c r="CA90" s="169"/>
      <c r="CB90" s="113"/>
      <c r="CC90" s="171"/>
      <c r="CD90" s="171"/>
      <c r="CE90" s="171"/>
      <c r="CF90" s="174"/>
      <c r="CG90" s="204"/>
      <c r="CH90" s="205"/>
    </row>
    <row r="91" spans="1:86" s="206" customFormat="1" ht="12.75" hidden="1" customHeight="1" x14ac:dyDescent="0.2">
      <c r="A91" s="32">
        <v>36</v>
      </c>
      <c r="B91" s="110" t="s">
        <v>42</v>
      </c>
      <c r="C91" s="110" t="s">
        <v>628</v>
      </c>
      <c r="D91" s="33" t="s">
        <v>629</v>
      </c>
      <c r="E91" s="111" t="s">
        <v>630</v>
      </c>
      <c r="F91" s="112"/>
      <c r="G91" s="252">
        <f t="shared" si="8"/>
        <v>0</v>
      </c>
      <c r="H91" s="152">
        <f t="shared" si="9"/>
        <v>196.81118710592187</v>
      </c>
      <c r="I91" s="179">
        <f t="shared" si="10"/>
        <v>1</v>
      </c>
      <c r="J91" s="179">
        <f t="shared" si="11"/>
        <v>3</v>
      </c>
      <c r="K91" s="170"/>
      <c r="L91" s="113"/>
      <c r="M91" s="171"/>
      <c r="N91" s="171"/>
      <c r="O91" s="172"/>
      <c r="P91" s="173"/>
      <c r="Q91" s="113"/>
      <c r="R91" s="171"/>
      <c r="S91" s="171"/>
      <c r="T91" s="174"/>
      <c r="U91" s="175"/>
      <c r="V91" s="173"/>
      <c r="W91" s="113"/>
      <c r="X91" s="171"/>
      <c r="Y91" s="171"/>
      <c r="Z91" s="171"/>
      <c r="AA91" s="172"/>
      <c r="AB91" s="173"/>
      <c r="AC91" s="113"/>
      <c r="AD91" s="171"/>
      <c r="AE91" s="171"/>
      <c r="AF91" s="174"/>
      <c r="AG91" s="203"/>
      <c r="AH91" s="169"/>
      <c r="AI91" s="113"/>
      <c r="AJ91" s="171"/>
      <c r="AK91" s="174"/>
      <c r="AL91" s="203"/>
      <c r="AM91" s="169"/>
      <c r="AN91" s="113"/>
      <c r="AO91" s="181"/>
      <c r="AP91" s="174"/>
      <c r="AQ91" s="175"/>
      <c r="AR91" s="169"/>
      <c r="AS91" s="114"/>
      <c r="AT91" s="171"/>
      <c r="AU91" s="174"/>
      <c r="AV91" s="203"/>
      <c r="AW91" s="169"/>
      <c r="AX91" s="113"/>
      <c r="AY91" s="171"/>
      <c r="AZ91" s="171"/>
      <c r="BA91" s="171"/>
      <c r="BB91" s="174"/>
      <c r="BC91" s="175"/>
      <c r="BD91" s="176"/>
      <c r="BE91" s="130"/>
      <c r="BF91" s="171"/>
      <c r="BG91" s="171"/>
      <c r="BH91" s="171"/>
      <c r="BI91" s="171"/>
      <c r="BJ91" s="174"/>
      <c r="BK91" s="203"/>
      <c r="BL91" s="169"/>
      <c r="BM91" s="113" t="s">
        <v>69</v>
      </c>
      <c r="BN91" s="171">
        <v>4</v>
      </c>
      <c r="BO91" s="171">
        <v>3</v>
      </c>
      <c r="BP91" s="174">
        <v>5</v>
      </c>
      <c r="BQ91" s="203">
        <v>196.81118710592187</v>
      </c>
      <c r="BR91" s="169"/>
      <c r="BS91" s="113"/>
      <c r="BT91" s="171"/>
      <c r="BU91" s="171"/>
      <c r="BV91" s="171"/>
      <c r="BW91" s="171"/>
      <c r="BX91" s="171"/>
      <c r="BY91" s="174"/>
      <c r="BZ91" s="203"/>
      <c r="CA91" s="169"/>
      <c r="CB91" s="113"/>
      <c r="CC91" s="171"/>
      <c r="CD91" s="171"/>
      <c r="CE91" s="171"/>
      <c r="CF91" s="174"/>
      <c r="CG91" s="204"/>
      <c r="CH91" s="205"/>
    </row>
    <row r="92" spans="1:86" s="206" customFormat="1" ht="12.75" hidden="1" customHeight="1" x14ac:dyDescent="0.2">
      <c r="A92" s="32">
        <v>37</v>
      </c>
      <c r="B92" s="110" t="s">
        <v>42</v>
      </c>
      <c r="C92" s="110" t="s">
        <v>656</v>
      </c>
      <c r="D92" s="33" t="s">
        <v>136</v>
      </c>
      <c r="E92" s="111" t="s">
        <v>688</v>
      </c>
      <c r="F92" s="112"/>
      <c r="G92" s="252">
        <f t="shared" si="8"/>
        <v>0</v>
      </c>
      <c r="H92" s="152">
        <f t="shared" si="9"/>
        <v>194.83838152466569</v>
      </c>
      <c r="I92" s="179">
        <f t="shared" si="10"/>
        <v>1</v>
      </c>
      <c r="J92" s="179">
        <f t="shared" si="11"/>
        <v>5</v>
      </c>
      <c r="K92" s="170"/>
      <c r="L92" s="113"/>
      <c r="M92" s="171"/>
      <c r="N92" s="171"/>
      <c r="O92" s="172"/>
      <c r="P92" s="173"/>
      <c r="Q92" s="113"/>
      <c r="R92" s="171"/>
      <c r="S92" s="171"/>
      <c r="T92" s="174"/>
      <c r="U92" s="175"/>
      <c r="V92" s="173"/>
      <c r="W92" s="113"/>
      <c r="X92" s="171"/>
      <c r="Y92" s="171"/>
      <c r="Z92" s="171"/>
      <c r="AA92" s="172"/>
      <c r="AB92" s="173"/>
      <c r="AC92" s="113"/>
      <c r="AD92" s="171"/>
      <c r="AE92" s="171"/>
      <c r="AF92" s="174"/>
      <c r="AG92" s="203"/>
      <c r="AH92" s="169"/>
      <c r="AI92" s="113"/>
      <c r="AJ92" s="171"/>
      <c r="AK92" s="174"/>
      <c r="AL92" s="203"/>
      <c r="AM92" s="169"/>
      <c r="AN92" s="113"/>
      <c r="AO92" s="181"/>
      <c r="AP92" s="174"/>
      <c r="AQ92" s="175"/>
      <c r="AR92" s="169"/>
      <c r="AS92" s="114"/>
      <c r="AT92" s="171"/>
      <c r="AU92" s="174"/>
      <c r="AV92" s="203"/>
      <c r="AW92" s="169"/>
      <c r="AX92" s="113"/>
      <c r="AY92" s="171"/>
      <c r="AZ92" s="171"/>
      <c r="BA92" s="171"/>
      <c r="BB92" s="174"/>
      <c r="BC92" s="175"/>
      <c r="BD92" s="176"/>
      <c r="BE92" s="130"/>
      <c r="BF92" s="171"/>
      <c r="BG92" s="171"/>
      <c r="BH92" s="171"/>
      <c r="BI92" s="171"/>
      <c r="BJ92" s="174"/>
      <c r="BK92" s="203"/>
      <c r="BL92" s="169"/>
      <c r="BM92" s="113"/>
      <c r="BN92" s="171"/>
      <c r="BO92" s="171"/>
      <c r="BP92" s="174"/>
      <c r="BQ92" s="203"/>
      <c r="BR92" s="169"/>
      <c r="BS92" s="113" t="s">
        <v>655</v>
      </c>
      <c r="BT92" s="171">
        <v>3</v>
      </c>
      <c r="BU92" s="171">
        <v>6</v>
      </c>
      <c r="BV92" s="171">
        <v>6</v>
      </c>
      <c r="BW92" s="171">
        <v>7</v>
      </c>
      <c r="BX92" s="171" t="s">
        <v>30</v>
      </c>
      <c r="BY92" s="174"/>
      <c r="BZ92" s="203">
        <v>194.83838152466569</v>
      </c>
      <c r="CA92" s="169"/>
      <c r="CB92" s="113"/>
      <c r="CC92" s="171"/>
      <c r="CD92" s="171"/>
      <c r="CE92" s="171"/>
      <c r="CF92" s="174"/>
      <c r="CG92" s="204"/>
      <c r="CH92" s="205"/>
    </row>
    <row r="93" spans="1:86" s="206" customFormat="1" ht="12.75" customHeight="1" x14ac:dyDescent="0.2">
      <c r="A93" s="32">
        <v>26</v>
      </c>
      <c r="B93" s="110" t="s">
        <v>43</v>
      </c>
      <c r="C93" s="110">
        <v>5900</v>
      </c>
      <c r="D93" s="33" t="s">
        <v>578</v>
      </c>
      <c r="E93" s="111" t="s">
        <v>579</v>
      </c>
      <c r="F93" s="112"/>
      <c r="G93" s="252">
        <f t="shared" si="8"/>
        <v>0</v>
      </c>
      <c r="H93" s="152">
        <f t="shared" si="9"/>
        <v>194.25481454095754</v>
      </c>
      <c r="I93" s="179">
        <f t="shared" si="10"/>
        <v>1</v>
      </c>
      <c r="J93" s="179">
        <f t="shared" si="11"/>
        <v>3</v>
      </c>
      <c r="K93" s="170"/>
      <c r="L93" s="113"/>
      <c r="M93" s="171"/>
      <c r="N93" s="171"/>
      <c r="O93" s="172"/>
      <c r="P93" s="173"/>
      <c r="Q93" s="113"/>
      <c r="R93" s="171"/>
      <c r="S93" s="171"/>
      <c r="T93" s="174"/>
      <c r="U93" s="175"/>
      <c r="V93" s="173"/>
      <c r="W93" s="113"/>
      <c r="X93" s="171"/>
      <c r="Y93" s="171"/>
      <c r="Z93" s="171"/>
      <c r="AA93" s="172"/>
      <c r="AB93" s="173"/>
      <c r="AC93" s="113"/>
      <c r="AD93" s="171"/>
      <c r="AE93" s="171"/>
      <c r="AF93" s="174"/>
      <c r="AG93" s="203"/>
      <c r="AH93" s="169"/>
      <c r="AI93" s="113"/>
      <c r="AJ93" s="171"/>
      <c r="AK93" s="174"/>
      <c r="AL93" s="203"/>
      <c r="AM93" s="169"/>
      <c r="AN93" s="113"/>
      <c r="AO93" s="181"/>
      <c r="AP93" s="174"/>
      <c r="AQ93" s="175"/>
      <c r="AR93" s="169"/>
      <c r="AS93" s="114"/>
      <c r="AT93" s="171"/>
      <c r="AU93" s="174"/>
      <c r="AV93" s="203"/>
      <c r="AW93" s="169"/>
      <c r="AX93" s="113"/>
      <c r="AY93" s="171"/>
      <c r="AZ93" s="171"/>
      <c r="BA93" s="171"/>
      <c r="BB93" s="174"/>
      <c r="BC93" s="175"/>
      <c r="BD93" s="176"/>
      <c r="BE93" s="130"/>
      <c r="BF93" s="171"/>
      <c r="BG93" s="171"/>
      <c r="BH93" s="171"/>
      <c r="BI93" s="171"/>
      <c r="BJ93" s="174"/>
      <c r="BK93" s="203"/>
      <c r="BL93" s="169"/>
      <c r="BM93" s="113" t="s">
        <v>74</v>
      </c>
      <c r="BN93" s="171">
        <v>4</v>
      </c>
      <c r="BO93" s="171">
        <v>4</v>
      </c>
      <c r="BP93" s="174">
        <v>3</v>
      </c>
      <c r="BQ93" s="203">
        <v>194.25481454095754</v>
      </c>
      <c r="BR93" s="169"/>
      <c r="BS93" s="113"/>
      <c r="BT93" s="171"/>
      <c r="BU93" s="171"/>
      <c r="BV93" s="171"/>
      <c r="BW93" s="171"/>
      <c r="BX93" s="171"/>
      <c r="BY93" s="174"/>
      <c r="BZ93" s="203"/>
      <c r="CA93" s="169"/>
      <c r="CB93" s="113"/>
      <c r="CC93" s="171"/>
      <c r="CD93" s="171"/>
      <c r="CE93" s="171"/>
      <c r="CF93" s="174"/>
      <c r="CG93" s="204"/>
      <c r="CH93" s="205"/>
    </row>
    <row r="94" spans="1:86" s="206" customFormat="1" ht="12.75" hidden="1" customHeight="1" x14ac:dyDescent="0.2">
      <c r="A94" s="32">
        <v>38</v>
      </c>
      <c r="B94" s="110" t="s">
        <v>42</v>
      </c>
      <c r="C94" s="110" t="s">
        <v>300</v>
      </c>
      <c r="D94" s="33" t="s">
        <v>593</v>
      </c>
      <c r="E94" s="111" t="s">
        <v>711</v>
      </c>
      <c r="F94" s="112"/>
      <c r="G94" s="252">
        <f t="shared" si="8"/>
        <v>0</v>
      </c>
      <c r="H94" s="152">
        <f t="shared" si="9"/>
        <v>181.15020017039024</v>
      </c>
      <c r="I94" s="179">
        <f t="shared" si="10"/>
        <v>2</v>
      </c>
      <c r="J94" s="179">
        <f t="shared" si="11"/>
        <v>7</v>
      </c>
      <c r="K94" s="170"/>
      <c r="L94" s="113"/>
      <c r="M94" s="171"/>
      <c r="N94" s="171"/>
      <c r="O94" s="172"/>
      <c r="P94" s="173"/>
      <c r="Q94" s="113"/>
      <c r="R94" s="171"/>
      <c r="S94" s="171"/>
      <c r="T94" s="174"/>
      <c r="U94" s="175"/>
      <c r="V94" s="173"/>
      <c r="W94" s="113"/>
      <c r="X94" s="171"/>
      <c r="Y94" s="171"/>
      <c r="Z94" s="171"/>
      <c r="AA94" s="172"/>
      <c r="AB94" s="173"/>
      <c r="AC94" s="113"/>
      <c r="AD94" s="171"/>
      <c r="AE94" s="171"/>
      <c r="AF94" s="174"/>
      <c r="AG94" s="203"/>
      <c r="AH94" s="169"/>
      <c r="AI94" s="113"/>
      <c r="AJ94" s="171"/>
      <c r="AK94" s="174"/>
      <c r="AL94" s="203"/>
      <c r="AM94" s="169"/>
      <c r="AN94" s="113"/>
      <c r="AO94" s="181"/>
      <c r="AP94" s="174"/>
      <c r="AQ94" s="175"/>
      <c r="AR94" s="169"/>
      <c r="AS94" s="114"/>
      <c r="AT94" s="171"/>
      <c r="AU94" s="174"/>
      <c r="AV94" s="203"/>
      <c r="AW94" s="169"/>
      <c r="AX94" s="113"/>
      <c r="AY94" s="171"/>
      <c r="AZ94" s="171"/>
      <c r="BA94" s="171"/>
      <c r="BB94" s="174"/>
      <c r="BC94" s="175"/>
      <c r="BD94" s="176"/>
      <c r="BE94" s="130"/>
      <c r="BF94" s="171"/>
      <c r="BG94" s="171"/>
      <c r="BH94" s="171"/>
      <c r="BI94" s="171"/>
      <c r="BJ94" s="174"/>
      <c r="BK94" s="203"/>
      <c r="BL94" s="169"/>
      <c r="BM94" s="113" t="s">
        <v>68</v>
      </c>
      <c r="BN94" s="171">
        <v>11</v>
      </c>
      <c r="BO94" s="171">
        <v>8</v>
      </c>
      <c r="BP94" s="174">
        <v>9</v>
      </c>
      <c r="BQ94" s="203">
        <v>112.12335644561787</v>
      </c>
      <c r="BR94" s="169"/>
      <c r="BS94" s="113"/>
      <c r="BT94" s="171"/>
      <c r="BU94" s="171"/>
      <c r="BV94" s="171"/>
      <c r="BW94" s="171"/>
      <c r="BX94" s="171"/>
      <c r="BY94" s="174"/>
      <c r="BZ94" s="203"/>
      <c r="CA94" s="169"/>
      <c r="CB94" s="113" t="s">
        <v>68</v>
      </c>
      <c r="CC94" s="171">
        <v>14</v>
      </c>
      <c r="CD94" s="171">
        <v>10</v>
      </c>
      <c r="CE94" s="171">
        <v>14</v>
      </c>
      <c r="CF94" s="174" t="s">
        <v>31</v>
      </c>
      <c r="CG94" s="204">
        <v>69.026843724772348</v>
      </c>
      <c r="CH94" s="205"/>
    </row>
    <row r="95" spans="1:86" s="206" customFormat="1" ht="12.75" hidden="1" customHeight="1" x14ac:dyDescent="0.2">
      <c r="A95" s="32">
        <v>39</v>
      </c>
      <c r="B95" s="110" t="s">
        <v>42</v>
      </c>
      <c r="C95" s="110" t="s">
        <v>457</v>
      </c>
      <c r="D95" s="33" t="s">
        <v>458</v>
      </c>
      <c r="E95" s="111" t="s">
        <v>459</v>
      </c>
      <c r="F95" s="112"/>
      <c r="G95" s="252">
        <f t="shared" si="8"/>
        <v>180.18581528359849</v>
      </c>
      <c r="H95" s="152">
        <f t="shared" si="9"/>
        <v>180.18581528359849</v>
      </c>
      <c r="I95" s="179">
        <f t="shared" si="10"/>
        <v>1</v>
      </c>
      <c r="J95" s="179">
        <f t="shared" si="11"/>
        <v>3</v>
      </c>
      <c r="K95" s="170"/>
      <c r="L95" s="113"/>
      <c r="M95" s="171"/>
      <c r="N95" s="171"/>
      <c r="O95" s="172"/>
      <c r="P95" s="173"/>
      <c r="Q95" s="113"/>
      <c r="R95" s="171"/>
      <c r="S95" s="171"/>
      <c r="T95" s="174"/>
      <c r="U95" s="175"/>
      <c r="V95" s="173"/>
      <c r="W95" s="113"/>
      <c r="X95" s="171"/>
      <c r="Y95" s="171"/>
      <c r="Z95" s="171"/>
      <c r="AA95" s="172"/>
      <c r="AB95" s="173"/>
      <c r="AC95" s="113" t="s">
        <v>42</v>
      </c>
      <c r="AD95" s="171">
        <v>11</v>
      </c>
      <c r="AE95" s="171">
        <v>7</v>
      </c>
      <c r="AF95" s="174">
        <v>7</v>
      </c>
      <c r="AG95" s="203">
        <v>180.18581528359849</v>
      </c>
      <c r="AH95" s="169"/>
      <c r="AI95" s="113"/>
      <c r="AJ95" s="171"/>
      <c r="AK95" s="174"/>
      <c r="AL95" s="203"/>
      <c r="AM95" s="169"/>
      <c r="AN95" s="113"/>
      <c r="AO95" s="181"/>
      <c r="AP95" s="174"/>
      <c r="AQ95" s="175"/>
      <c r="AR95" s="169"/>
      <c r="AS95" s="114"/>
      <c r="AT95" s="171"/>
      <c r="AU95" s="174"/>
      <c r="AV95" s="203"/>
      <c r="AW95" s="169"/>
      <c r="AX95" s="113"/>
      <c r="AY95" s="171"/>
      <c r="AZ95" s="171"/>
      <c r="BA95" s="171"/>
      <c r="BB95" s="174"/>
      <c r="BC95" s="175"/>
      <c r="BD95" s="176"/>
      <c r="BE95" s="130"/>
      <c r="BF95" s="171"/>
      <c r="BG95" s="171"/>
      <c r="BH95" s="171"/>
      <c r="BI95" s="171"/>
      <c r="BJ95" s="174"/>
      <c r="BK95" s="203"/>
      <c r="BL95" s="169"/>
      <c r="BM95" s="113"/>
      <c r="BN95" s="171"/>
      <c r="BO95" s="171"/>
      <c r="BP95" s="174"/>
      <c r="BQ95" s="203"/>
      <c r="BR95" s="169"/>
      <c r="BS95" s="113"/>
      <c r="BT95" s="171"/>
      <c r="BU95" s="171"/>
      <c r="BV95" s="171"/>
      <c r="BW95" s="171"/>
      <c r="BX95" s="171"/>
      <c r="BY95" s="174"/>
      <c r="BZ95" s="203"/>
      <c r="CA95" s="169"/>
      <c r="CB95" s="113"/>
      <c r="CC95" s="171"/>
      <c r="CD95" s="171"/>
      <c r="CE95" s="171"/>
      <c r="CF95" s="174"/>
      <c r="CG95" s="204"/>
      <c r="CH95" s="205"/>
    </row>
    <row r="96" spans="1:86" s="206" customFormat="1" ht="12.75" hidden="1" customHeight="1" x14ac:dyDescent="0.2">
      <c r="A96" s="32">
        <v>25</v>
      </c>
      <c r="B96" s="110" t="s">
        <v>41</v>
      </c>
      <c r="C96" s="110" t="s">
        <v>731</v>
      </c>
      <c r="D96" s="33" t="s">
        <v>133</v>
      </c>
      <c r="E96" s="111" t="s">
        <v>732</v>
      </c>
      <c r="F96" s="112"/>
      <c r="G96" s="252">
        <f t="shared" si="8"/>
        <v>0</v>
      </c>
      <c r="H96" s="152">
        <f t="shared" si="9"/>
        <v>176.05114908922758</v>
      </c>
      <c r="I96" s="179">
        <f t="shared" si="10"/>
        <v>1</v>
      </c>
      <c r="J96" s="179">
        <f t="shared" si="11"/>
        <v>4</v>
      </c>
      <c r="K96" s="170"/>
      <c r="L96" s="113"/>
      <c r="M96" s="171"/>
      <c r="N96" s="171"/>
      <c r="O96" s="172"/>
      <c r="P96" s="173"/>
      <c r="Q96" s="113"/>
      <c r="R96" s="171"/>
      <c r="S96" s="171"/>
      <c r="T96" s="174"/>
      <c r="U96" s="175"/>
      <c r="V96" s="173"/>
      <c r="W96" s="113"/>
      <c r="X96" s="171"/>
      <c r="Y96" s="171"/>
      <c r="Z96" s="171"/>
      <c r="AA96" s="172"/>
      <c r="AB96" s="173"/>
      <c r="AC96" s="113"/>
      <c r="AD96" s="171"/>
      <c r="AE96" s="171"/>
      <c r="AF96" s="174"/>
      <c r="AG96" s="203"/>
      <c r="AH96" s="169"/>
      <c r="AI96" s="113"/>
      <c r="AJ96" s="171"/>
      <c r="AK96" s="174"/>
      <c r="AL96" s="203"/>
      <c r="AM96" s="169"/>
      <c r="AN96" s="113"/>
      <c r="AO96" s="181"/>
      <c r="AP96" s="174"/>
      <c r="AQ96" s="175"/>
      <c r="AR96" s="169"/>
      <c r="AS96" s="114"/>
      <c r="AT96" s="171"/>
      <c r="AU96" s="174"/>
      <c r="AV96" s="203"/>
      <c r="AW96" s="169"/>
      <c r="AX96" s="113"/>
      <c r="AY96" s="171"/>
      <c r="AZ96" s="171"/>
      <c r="BA96" s="171"/>
      <c r="BB96" s="174"/>
      <c r="BC96" s="175"/>
      <c r="BD96" s="176"/>
      <c r="BE96" s="130"/>
      <c r="BF96" s="171"/>
      <c r="BG96" s="171"/>
      <c r="BH96" s="171"/>
      <c r="BI96" s="171"/>
      <c r="BJ96" s="174"/>
      <c r="BK96" s="203"/>
      <c r="BL96" s="169"/>
      <c r="BM96" s="113"/>
      <c r="BN96" s="171"/>
      <c r="BO96" s="171"/>
      <c r="BP96" s="174"/>
      <c r="BQ96" s="203"/>
      <c r="BR96" s="169"/>
      <c r="BS96" s="113"/>
      <c r="BT96" s="171"/>
      <c r="BU96" s="171"/>
      <c r="BV96" s="171"/>
      <c r="BW96" s="171"/>
      <c r="BX96" s="171"/>
      <c r="BY96" s="174"/>
      <c r="BZ96" s="203"/>
      <c r="CA96" s="169"/>
      <c r="CB96" s="113" t="s">
        <v>71</v>
      </c>
      <c r="CC96" s="171" t="s">
        <v>32</v>
      </c>
      <c r="CD96" s="171">
        <v>2</v>
      </c>
      <c r="CE96" s="171">
        <v>7</v>
      </c>
      <c r="CF96" s="174">
        <v>6</v>
      </c>
      <c r="CG96" s="204">
        <v>176.05114908922758</v>
      </c>
      <c r="CH96" s="205"/>
    </row>
    <row r="97" spans="1:86" s="206" customFormat="1" ht="12.75" customHeight="1" x14ac:dyDescent="0.2">
      <c r="A97" s="32">
        <v>27</v>
      </c>
      <c r="B97" s="110" t="s">
        <v>43</v>
      </c>
      <c r="C97" s="110" t="s">
        <v>296</v>
      </c>
      <c r="D97" s="33" t="s">
        <v>113</v>
      </c>
      <c r="E97" s="111" t="s">
        <v>722</v>
      </c>
      <c r="F97" s="112"/>
      <c r="G97" s="252">
        <f t="shared" si="8"/>
        <v>0</v>
      </c>
      <c r="H97" s="152">
        <f t="shared" si="9"/>
        <v>172.22969167433951</v>
      </c>
      <c r="I97" s="179">
        <f t="shared" si="10"/>
        <v>1</v>
      </c>
      <c r="J97" s="179">
        <f t="shared" si="11"/>
        <v>4</v>
      </c>
      <c r="K97" s="170"/>
      <c r="L97" s="113"/>
      <c r="M97" s="171"/>
      <c r="N97" s="171"/>
      <c r="O97" s="172"/>
      <c r="P97" s="173"/>
      <c r="Q97" s="113"/>
      <c r="R97" s="171"/>
      <c r="S97" s="171"/>
      <c r="T97" s="174"/>
      <c r="U97" s="175"/>
      <c r="V97" s="173"/>
      <c r="W97" s="113"/>
      <c r="X97" s="171"/>
      <c r="Y97" s="171"/>
      <c r="Z97" s="171"/>
      <c r="AA97" s="172"/>
      <c r="AB97" s="173"/>
      <c r="AC97" s="113"/>
      <c r="AD97" s="171"/>
      <c r="AE97" s="171"/>
      <c r="AF97" s="174"/>
      <c r="AG97" s="203"/>
      <c r="AH97" s="169"/>
      <c r="AI97" s="113"/>
      <c r="AJ97" s="171"/>
      <c r="AK97" s="174"/>
      <c r="AL97" s="203"/>
      <c r="AM97" s="169"/>
      <c r="AN97" s="113"/>
      <c r="AO97" s="181"/>
      <c r="AP97" s="174"/>
      <c r="AQ97" s="175"/>
      <c r="AR97" s="169"/>
      <c r="AS97" s="114"/>
      <c r="AT97" s="171"/>
      <c r="AU97" s="174"/>
      <c r="AV97" s="203"/>
      <c r="AW97" s="169"/>
      <c r="AX97" s="113"/>
      <c r="AY97" s="171"/>
      <c r="AZ97" s="171"/>
      <c r="BA97" s="171"/>
      <c r="BB97" s="174"/>
      <c r="BC97" s="175"/>
      <c r="BD97" s="176"/>
      <c r="BE97" s="130"/>
      <c r="BF97" s="171"/>
      <c r="BG97" s="171"/>
      <c r="BH97" s="171"/>
      <c r="BI97" s="171"/>
      <c r="BJ97" s="174"/>
      <c r="BK97" s="203"/>
      <c r="BL97" s="169"/>
      <c r="BM97" s="113"/>
      <c r="BN97" s="171"/>
      <c r="BO97" s="171"/>
      <c r="BP97" s="174"/>
      <c r="BQ97" s="203"/>
      <c r="BR97" s="169"/>
      <c r="BS97" s="113"/>
      <c r="BT97" s="171"/>
      <c r="BU97" s="171"/>
      <c r="BV97" s="171"/>
      <c r="BW97" s="171"/>
      <c r="BX97" s="171"/>
      <c r="BY97" s="174"/>
      <c r="BZ97" s="203"/>
      <c r="CA97" s="169"/>
      <c r="CB97" s="113" t="s">
        <v>74</v>
      </c>
      <c r="CC97" s="171">
        <v>4</v>
      </c>
      <c r="CD97" s="171" t="s">
        <v>157</v>
      </c>
      <c r="CE97" s="171">
        <v>3</v>
      </c>
      <c r="CF97" s="174">
        <v>5</v>
      </c>
      <c r="CG97" s="204">
        <v>172.22969167433951</v>
      </c>
      <c r="CH97" s="205"/>
    </row>
    <row r="98" spans="1:86" s="206" customFormat="1" ht="12.75" hidden="1" customHeight="1" x14ac:dyDescent="0.2">
      <c r="A98" s="32">
        <v>26</v>
      </c>
      <c r="B98" s="110" t="s">
        <v>41</v>
      </c>
      <c r="C98" s="110" t="s">
        <v>554</v>
      </c>
      <c r="D98" s="33" t="s">
        <v>766</v>
      </c>
      <c r="E98" s="111" t="s">
        <v>769</v>
      </c>
      <c r="F98" s="112"/>
      <c r="G98" s="252">
        <f t="shared" si="8"/>
        <v>0</v>
      </c>
      <c r="H98" s="152">
        <f t="shared" si="9"/>
        <v>171.43787921386328</v>
      </c>
      <c r="I98" s="179">
        <f t="shared" si="10"/>
        <v>1</v>
      </c>
      <c r="J98" s="179">
        <f t="shared" si="11"/>
        <v>5</v>
      </c>
      <c r="K98" s="170"/>
      <c r="L98" s="113"/>
      <c r="M98" s="171"/>
      <c r="N98" s="171"/>
      <c r="O98" s="172"/>
      <c r="P98" s="173"/>
      <c r="Q98" s="113"/>
      <c r="R98" s="171"/>
      <c r="S98" s="171"/>
      <c r="T98" s="174"/>
      <c r="U98" s="175"/>
      <c r="V98" s="173"/>
      <c r="W98" s="113"/>
      <c r="X98" s="171"/>
      <c r="Y98" s="171"/>
      <c r="Z98" s="171"/>
      <c r="AA98" s="172"/>
      <c r="AB98" s="173"/>
      <c r="AC98" s="113"/>
      <c r="AD98" s="171"/>
      <c r="AE98" s="171"/>
      <c r="AF98" s="174"/>
      <c r="AG98" s="203"/>
      <c r="AH98" s="169"/>
      <c r="AI98" s="113"/>
      <c r="AJ98" s="171"/>
      <c r="AK98" s="174"/>
      <c r="AL98" s="203"/>
      <c r="AM98" s="169"/>
      <c r="AN98" s="113"/>
      <c r="AO98" s="181"/>
      <c r="AP98" s="174"/>
      <c r="AQ98" s="175"/>
      <c r="AR98" s="169"/>
      <c r="AS98" s="114"/>
      <c r="AT98" s="171"/>
      <c r="AU98" s="174"/>
      <c r="AV98" s="203"/>
      <c r="AW98" s="169"/>
      <c r="AX98" s="113"/>
      <c r="AY98" s="171"/>
      <c r="AZ98" s="171"/>
      <c r="BA98" s="171"/>
      <c r="BB98" s="174"/>
      <c r="BC98" s="175"/>
      <c r="BD98" s="176"/>
      <c r="BE98" s="130" t="s">
        <v>170</v>
      </c>
      <c r="BF98" s="171">
        <v>3</v>
      </c>
      <c r="BG98" s="171">
        <v>0</v>
      </c>
      <c r="BH98" s="171" t="s">
        <v>30</v>
      </c>
      <c r="BI98" s="171" t="s">
        <v>31</v>
      </c>
      <c r="BJ98" s="174">
        <v>1</v>
      </c>
      <c r="BK98" s="203">
        <v>171.43787921386328</v>
      </c>
      <c r="BL98" s="169"/>
      <c r="BM98" s="113"/>
      <c r="BN98" s="171"/>
      <c r="BO98" s="171"/>
      <c r="BP98" s="174"/>
      <c r="BQ98" s="203"/>
      <c r="BR98" s="169"/>
      <c r="BS98" s="113"/>
      <c r="BT98" s="171"/>
      <c r="BU98" s="171"/>
      <c r="BV98" s="171"/>
      <c r="BW98" s="171"/>
      <c r="BX98" s="171"/>
      <c r="BY98" s="174"/>
      <c r="BZ98" s="203"/>
      <c r="CA98" s="169"/>
      <c r="CB98" s="113"/>
      <c r="CC98" s="171"/>
      <c r="CD98" s="171"/>
      <c r="CE98" s="171"/>
      <c r="CF98" s="174"/>
      <c r="CG98" s="204"/>
      <c r="CH98" s="205"/>
    </row>
    <row r="99" spans="1:86" s="206" customFormat="1" ht="12.75" customHeight="1" x14ac:dyDescent="0.2">
      <c r="A99" s="32">
        <v>28</v>
      </c>
      <c r="B99" s="110" t="s">
        <v>43</v>
      </c>
      <c r="C99" s="110" t="s">
        <v>620</v>
      </c>
      <c r="D99" s="33" t="s">
        <v>621</v>
      </c>
      <c r="E99" s="111" t="s">
        <v>622</v>
      </c>
      <c r="F99" s="112"/>
      <c r="G99" s="252">
        <f t="shared" si="8"/>
        <v>0</v>
      </c>
      <c r="H99" s="152">
        <f t="shared" si="9"/>
        <v>163.17912538755968</v>
      </c>
      <c r="I99" s="179">
        <f t="shared" si="10"/>
        <v>1</v>
      </c>
      <c r="J99" s="179">
        <f t="shared" si="11"/>
        <v>3</v>
      </c>
      <c r="K99" s="170"/>
      <c r="L99" s="113"/>
      <c r="M99" s="171"/>
      <c r="N99" s="171"/>
      <c r="O99" s="172"/>
      <c r="P99" s="173"/>
      <c r="Q99" s="113"/>
      <c r="R99" s="171"/>
      <c r="S99" s="171"/>
      <c r="T99" s="174"/>
      <c r="U99" s="175"/>
      <c r="V99" s="173"/>
      <c r="W99" s="113"/>
      <c r="X99" s="171"/>
      <c r="Y99" s="171"/>
      <c r="Z99" s="171"/>
      <c r="AA99" s="172"/>
      <c r="AB99" s="173"/>
      <c r="AC99" s="113"/>
      <c r="AD99" s="171"/>
      <c r="AE99" s="171"/>
      <c r="AF99" s="174"/>
      <c r="AG99" s="203"/>
      <c r="AH99" s="169"/>
      <c r="AI99" s="113"/>
      <c r="AJ99" s="171"/>
      <c r="AK99" s="174"/>
      <c r="AL99" s="203"/>
      <c r="AM99" s="169"/>
      <c r="AN99" s="113"/>
      <c r="AO99" s="181"/>
      <c r="AP99" s="174"/>
      <c r="AQ99" s="175"/>
      <c r="AR99" s="169"/>
      <c r="AS99" s="114"/>
      <c r="AT99" s="171"/>
      <c r="AU99" s="174"/>
      <c r="AV99" s="203"/>
      <c r="AW99" s="169"/>
      <c r="AX99" s="113"/>
      <c r="AY99" s="171"/>
      <c r="AZ99" s="171"/>
      <c r="BA99" s="171"/>
      <c r="BB99" s="174"/>
      <c r="BC99" s="175"/>
      <c r="BD99" s="176"/>
      <c r="BE99" s="130"/>
      <c r="BF99" s="171"/>
      <c r="BG99" s="171"/>
      <c r="BH99" s="171"/>
      <c r="BI99" s="171"/>
      <c r="BJ99" s="174"/>
      <c r="BK99" s="203"/>
      <c r="BL99" s="169"/>
      <c r="BM99" s="113" t="s">
        <v>73</v>
      </c>
      <c r="BN99" s="171">
        <v>6</v>
      </c>
      <c r="BO99" s="171">
        <v>3</v>
      </c>
      <c r="BP99" s="174">
        <v>7</v>
      </c>
      <c r="BQ99" s="203">
        <v>163.17912538755968</v>
      </c>
      <c r="BR99" s="169"/>
      <c r="BS99" s="113"/>
      <c r="BT99" s="171"/>
      <c r="BU99" s="171"/>
      <c r="BV99" s="171"/>
      <c r="BW99" s="171"/>
      <c r="BX99" s="171"/>
      <c r="BY99" s="174"/>
      <c r="BZ99" s="203"/>
      <c r="CA99" s="169"/>
      <c r="CB99" s="113"/>
      <c r="CC99" s="171"/>
      <c r="CD99" s="171"/>
      <c r="CE99" s="171"/>
      <c r="CF99" s="174"/>
      <c r="CG99" s="204"/>
      <c r="CH99" s="205"/>
    </row>
    <row r="100" spans="1:86" s="206" customFormat="1" ht="12.75" customHeight="1" x14ac:dyDescent="0.2">
      <c r="A100" s="32">
        <v>29</v>
      </c>
      <c r="B100" s="110" t="s">
        <v>43</v>
      </c>
      <c r="C100" s="110">
        <v>4595</v>
      </c>
      <c r="D100" s="33" t="s">
        <v>250</v>
      </c>
      <c r="E100" s="111" t="s">
        <v>623</v>
      </c>
      <c r="F100" s="112"/>
      <c r="G100" s="252">
        <f t="shared" si="8"/>
        <v>0</v>
      </c>
      <c r="H100" s="152">
        <f t="shared" si="9"/>
        <v>162.42191824817849</v>
      </c>
      <c r="I100" s="179">
        <f t="shared" si="10"/>
        <v>1</v>
      </c>
      <c r="J100" s="179">
        <f t="shared" si="11"/>
        <v>3</v>
      </c>
      <c r="K100" s="170"/>
      <c r="L100" s="113"/>
      <c r="M100" s="171"/>
      <c r="N100" s="171"/>
      <c r="O100" s="172"/>
      <c r="P100" s="173"/>
      <c r="Q100" s="113"/>
      <c r="R100" s="171"/>
      <c r="S100" s="171"/>
      <c r="T100" s="174"/>
      <c r="U100" s="175"/>
      <c r="V100" s="173"/>
      <c r="W100" s="113"/>
      <c r="X100" s="171"/>
      <c r="Y100" s="171"/>
      <c r="Z100" s="171"/>
      <c r="AA100" s="172"/>
      <c r="AB100" s="173"/>
      <c r="AC100" s="113"/>
      <c r="AD100" s="171"/>
      <c r="AE100" s="171"/>
      <c r="AF100" s="174"/>
      <c r="AG100" s="203"/>
      <c r="AH100" s="169"/>
      <c r="AI100" s="113"/>
      <c r="AJ100" s="171"/>
      <c r="AK100" s="174"/>
      <c r="AL100" s="203"/>
      <c r="AM100" s="169"/>
      <c r="AN100" s="113"/>
      <c r="AO100" s="181"/>
      <c r="AP100" s="174"/>
      <c r="AQ100" s="175"/>
      <c r="AR100" s="169"/>
      <c r="AS100" s="114"/>
      <c r="AT100" s="171"/>
      <c r="AU100" s="174"/>
      <c r="AV100" s="203"/>
      <c r="AW100" s="169"/>
      <c r="AX100" s="113"/>
      <c r="AY100" s="171"/>
      <c r="AZ100" s="171"/>
      <c r="BA100" s="171"/>
      <c r="BB100" s="174"/>
      <c r="BC100" s="175"/>
      <c r="BD100" s="176"/>
      <c r="BE100" s="130"/>
      <c r="BF100" s="171"/>
      <c r="BG100" s="171"/>
      <c r="BH100" s="171"/>
      <c r="BI100" s="171"/>
      <c r="BJ100" s="174"/>
      <c r="BK100" s="203"/>
      <c r="BL100" s="169"/>
      <c r="BM100" s="113" t="s">
        <v>73</v>
      </c>
      <c r="BN100" s="171">
        <v>5</v>
      </c>
      <c r="BO100" s="171">
        <v>5</v>
      </c>
      <c r="BP100" s="174">
        <v>6</v>
      </c>
      <c r="BQ100" s="203">
        <v>162.42191824817849</v>
      </c>
      <c r="BR100" s="169"/>
      <c r="BS100" s="113"/>
      <c r="BT100" s="171"/>
      <c r="BU100" s="171"/>
      <c r="BV100" s="171"/>
      <c r="BW100" s="171"/>
      <c r="BX100" s="171"/>
      <c r="BY100" s="174"/>
      <c r="BZ100" s="203"/>
      <c r="CA100" s="169"/>
      <c r="CB100" s="113"/>
      <c r="CC100" s="171"/>
      <c r="CD100" s="171"/>
      <c r="CE100" s="171"/>
      <c r="CF100" s="174"/>
      <c r="CG100" s="204"/>
      <c r="CH100" s="205"/>
    </row>
    <row r="101" spans="1:86" s="206" customFormat="1" ht="12.75" hidden="1" customHeight="1" x14ac:dyDescent="0.2">
      <c r="A101" s="32">
        <v>40</v>
      </c>
      <c r="B101" s="110" t="s">
        <v>42</v>
      </c>
      <c r="C101" s="110" t="s">
        <v>321</v>
      </c>
      <c r="D101" s="33" t="s">
        <v>322</v>
      </c>
      <c r="E101" s="111" t="s">
        <v>323</v>
      </c>
      <c r="F101" s="112"/>
      <c r="G101" s="252">
        <f t="shared" si="8"/>
        <v>0</v>
      </c>
      <c r="H101" s="152">
        <f t="shared" si="9"/>
        <v>157.47864357658852</v>
      </c>
      <c r="I101" s="179">
        <f t="shared" si="10"/>
        <v>2</v>
      </c>
      <c r="J101" s="179">
        <f t="shared" si="11"/>
        <v>7</v>
      </c>
      <c r="K101" s="170"/>
      <c r="L101" s="113"/>
      <c r="M101" s="171"/>
      <c r="N101" s="171"/>
      <c r="O101" s="172"/>
      <c r="P101" s="173"/>
      <c r="Q101" s="113"/>
      <c r="R101" s="171"/>
      <c r="S101" s="171"/>
      <c r="T101" s="174"/>
      <c r="U101" s="175"/>
      <c r="V101" s="173"/>
      <c r="W101" s="113"/>
      <c r="X101" s="171"/>
      <c r="Y101" s="171"/>
      <c r="Z101" s="171"/>
      <c r="AA101" s="172"/>
      <c r="AB101" s="173"/>
      <c r="AC101" s="113"/>
      <c r="AD101" s="171"/>
      <c r="AE101" s="171"/>
      <c r="AF101" s="174"/>
      <c r="AG101" s="203"/>
      <c r="AH101" s="169"/>
      <c r="AI101" s="113"/>
      <c r="AJ101" s="171"/>
      <c r="AK101" s="174"/>
      <c r="AL101" s="203"/>
      <c r="AM101" s="169"/>
      <c r="AN101" s="113"/>
      <c r="AO101" s="181"/>
      <c r="AP101" s="174"/>
      <c r="AQ101" s="175"/>
      <c r="AR101" s="169"/>
      <c r="AS101" s="114"/>
      <c r="AT101" s="171"/>
      <c r="AU101" s="174"/>
      <c r="AV101" s="203"/>
      <c r="AW101" s="169"/>
      <c r="AX101" s="113"/>
      <c r="AY101" s="171"/>
      <c r="AZ101" s="171"/>
      <c r="BA101" s="171"/>
      <c r="BB101" s="174"/>
      <c r="BC101" s="175"/>
      <c r="BD101" s="176"/>
      <c r="BE101" s="130"/>
      <c r="BF101" s="171"/>
      <c r="BG101" s="171"/>
      <c r="BH101" s="171"/>
      <c r="BI101" s="171"/>
      <c r="BJ101" s="174"/>
      <c r="BK101" s="203"/>
      <c r="BL101" s="169"/>
      <c r="BM101" s="113" t="s">
        <v>68</v>
      </c>
      <c r="BN101" s="171" t="s">
        <v>31</v>
      </c>
      <c r="BO101" s="171" t="s">
        <v>31</v>
      </c>
      <c r="BP101" s="174">
        <v>10</v>
      </c>
      <c r="BQ101" s="203">
        <v>31.908664292299139</v>
      </c>
      <c r="BR101" s="169"/>
      <c r="BS101" s="113"/>
      <c r="BT101" s="171"/>
      <c r="BU101" s="171"/>
      <c r="BV101" s="171"/>
      <c r="BW101" s="171"/>
      <c r="BX101" s="171"/>
      <c r="BY101" s="174"/>
      <c r="BZ101" s="203"/>
      <c r="CA101" s="169"/>
      <c r="CB101" s="113" t="s">
        <v>68</v>
      </c>
      <c r="CC101" s="171">
        <v>13</v>
      </c>
      <c r="CD101" s="171">
        <v>8</v>
      </c>
      <c r="CE101" s="171">
        <v>9</v>
      </c>
      <c r="CF101" s="174" t="s">
        <v>32</v>
      </c>
      <c r="CG101" s="204">
        <v>125.56997928428939</v>
      </c>
      <c r="CH101" s="205"/>
    </row>
    <row r="102" spans="1:86" s="206" customFormat="1" ht="12.75" customHeight="1" x14ac:dyDescent="0.2">
      <c r="A102" s="32">
        <v>30</v>
      </c>
      <c r="B102" s="110" t="s">
        <v>43</v>
      </c>
      <c r="C102" s="110" t="s">
        <v>308</v>
      </c>
      <c r="D102" s="33" t="s">
        <v>135</v>
      </c>
      <c r="E102" s="111" t="s">
        <v>726</v>
      </c>
      <c r="F102" s="112"/>
      <c r="G102" s="252">
        <f t="shared" si="8"/>
        <v>0</v>
      </c>
      <c r="H102" s="152">
        <f t="shared" si="9"/>
        <v>152.498774732166</v>
      </c>
      <c r="I102" s="179">
        <f t="shared" si="10"/>
        <v>1</v>
      </c>
      <c r="J102" s="179">
        <f t="shared" si="11"/>
        <v>4</v>
      </c>
      <c r="K102" s="170"/>
      <c r="L102" s="113"/>
      <c r="M102" s="171"/>
      <c r="N102" s="171"/>
      <c r="O102" s="172"/>
      <c r="P102" s="173"/>
      <c r="Q102" s="113"/>
      <c r="R102" s="171"/>
      <c r="S102" s="171"/>
      <c r="T102" s="174"/>
      <c r="U102" s="175"/>
      <c r="V102" s="173"/>
      <c r="W102" s="113"/>
      <c r="X102" s="171"/>
      <c r="Y102" s="171"/>
      <c r="Z102" s="171"/>
      <c r="AA102" s="172"/>
      <c r="AB102" s="173"/>
      <c r="AC102" s="113"/>
      <c r="AD102" s="171"/>
      <c r="AE102" s="171"/>
      <c r="AF102" s="174"/>
      <c r="AG102" s="203"/>
      <c r="AH102" s="169"/>
      <c r="AI102" s="113"/>
      <c r="AJ102" s="171"/>
      <c r="AK102" s="174"/>
      <c r="AL102" s="203"/>
      <c r="AM102" s="169"/>
      <c r="AN102" s="113"/>
      <c r="AO102" s="181"/>
      <c r="AP102" s="174"/>
      <c r="AQ102" s="175"/>
      <c r="AR102" s="169"/>
      <c r="AS102" s="114"/>
      <c r="AT102" s="171"/>
      <c r="AU102" s="174"/>
      <c r="AV102" s="203"/>
      <c r="AW102" s="169"/>
      <c r="AX102" s="113"/>
      <c r="AY102" s="171"/>
      <c r="AZ102" s="171"/>
      <c r="BA102" s="171"/>
      <c r="BB102" s="174"/>
      <c r="BC102" s="175"/>
      <c r="BD102" s="176"/>
      <c r="BE102" s="130"/>
      <c r="BF102" s="171"/>
      <c r="BG102" s="171"/>
      <c r="BH102" s="171"/>
      <c r="BI102" s="171"/>
      <c r="BJ102" s="174"/>
      <c r="BK102" s="203"/>
      <c r="BL102" s="169"/>
      <c r="BM102" s="113"/>
      <c r="BN102" s="171"/>
      <c r="BO102" s="171"/>
      <c r="BP102" s="174"/>
      <c r="BQ102" s="203"/>
      <c r="BR102" s="169"/>
      <c r="BS102" s="113"/>
      <c r="BT102" s="171"/>
      <c r="BU102" s="171"/>
      <c r="BV102" s="171"/>
      <c r="BW102" s="171"/>
      <c r="BX102" s="171"/>
      <c r="BY102" s="174"/>
      <c r="BZ102" s="203"/>
      <c r="CA102" s="169"/>
      <c r="CB102" s="113" t="s">
        <v>4</v>
      </c>
      <c r="CC102" s="171">
        <v>3</v>
      </c>
      <c r="CD102" s="171" t="s">
        <v>30</v>
      </c>
      <c r="CE102" s="171">
        <v>3</v>
      </c>
      <c r="CF102" s="174">
        <v>4</v>
      </c>
      <c r="CG102" s="204">
        <v>152.498774732166</v>
      </c>
      <c r="CH102" s="205"/>
    </row>
    <row r="103" spans="1:86" s="206" customFormat="1" ht="12.75" customHeight="1" x14ac:dyDescent="0.2">
      <c r="A103" s="32">
        <v>31</v>
      </c>
      <c r="B103" s="110" t="s">
        <v>43</v>
      </c>
      <c r="C103" s="110">
        <v>5978</v>
      </c>
      <c r="D103" s="33" t="s">
        <v>114</v>
      </c>
      <c r="E103" s="111" t="s">
        <v>723</v>
      </c>
      <c r="F103" s="112"/>
      <c r="G103" s="252">
        <f t="shared" ref="G103:G138" si="12">BC103+AV103+AQ103+AG103+U103+O103+AA103+AL103</f>
        <v>63.079919469776868</v>
      </c>
      <c r="H103" s="152">
        <f t="shared" ref="H103:H138" si="13">BC103+AV103+AQ103+AG103+U103+O103+AA103+BK103+BQ103+BZ103+CG103+AL103</f>
        <v>147.20506526358645</v>
      </c>
      <c r="I103" s="179">
        <f t="shared" ref="I103:I138" si="14">COUNTA(L103,Q103,W103,AC103,AI103,AN103,AS103,AX103,BE103,BM103,BS103,CB103)</f>
        <v>2</v>
      </c>
      <c r="J103" s="179">
        <f t="shared" ref="J103:J138" si="15">COUNTA(AD103,AE103,AF103,AJ103,AK103,AT103,AU103,AY103,AZ103,BA103,BB103,BF103,BG103,BH103,BI103,BJ103,BN103,BO103,BP103,BT103,BU103,BV103,BW103,BX103,BY103,CC103,CD103,CE103,CF103)</f>
        <v>8</v>
      </c>
      <c r="K103" s="170"/>
      <c r="L103" s="113"/>
      <c r="M103" s="171"/>
      <c r="N103" s="171"/>
      <c r="O103" s="172"/>
      <c r="P103" s="173"/>
      <c r="Q103" s="113"/>
      <c r="R103" s="171"/>
      <c r="S103" s="171"/>
      <c r="T103" s="174"/>
      <c r="U103" s="175"/>
      <c r="V103" s="173"/>
      <c r="W103" s="113"/>
      <c r="X103" s="171"/>
      <c r="Y103" s="171"/>
      <c r="Z103" s="171"/>
      <c r="AA103" s="172"/>
      <c r="AB103" s="173"/>
      <c r="AC103" s="113"/>
      <c r="AD103" s="171"/>
      <c r="AE103" s="171"/>
      <c r="AF103" s="174"/>
      <c r="AG103" s="203"/>
      <c r="AH103" s="169"/>
      <c r="AI103" s="113"/>
      <c r="AJ103" s="171"/>
      <c r="AK103" s="174"/>
      <c r="AL103" s="203"/>
      <c r="AM103" s="169"/>
      <c r="AN103" s="113"/>
      <c r="AO103" s="181"/>
      <c r="AP103" s="174"/>
      <c r="AQ103" s="175"/>
      <c r="AR103" s="169"/>
      <c r="AS103" s="114"/>
      <c r="AT103" s="171"/>
      <c r="AU103" s="174"/>
      <c r="AV103" s="203"/>
      <c r="AW103" s="169"/>
      <c r="AX103" s="113" t="s">
        <v>170</v>
      </c>
      <c r="AY103" s="171" t="s">
        <v>30</v>
      </c>
      <c r="AZ103" s="171">
        <v>7</v>
      </c>
      <c r="BA103" s="171" t="s">
        <v>30</v>
      </c>
      <c r="BB103" s="174" t="s">
        <v>30</v>
      </c>
      <c r="BC103" s="175">
        <v>63.079919469776868</v>
      </c>
      <c r="BD103" s="176"/>
      <c r="BE103" s="130"/>
      <c r="BF103" s="171"/>
      <c r="BG103" s="171"/>
      <c r="BH103" s="171"/>
      <c r="BI103" s="171"/>
      <c r="BJ103" s="174"/>
      <c r="BK103" s="203"/>
      <c r="BL103" s="169"/>
      <c r="BM103" s="113"/>
      <c r="BN103" s="171"/>
      <c r="BO103" s="171"/>
      <c r="BP103" s="174"/>
      <c r="BQ103" s="203"/>
      <c r="BR103" s="169"/>
      <c r="BS103" s="113"/>
      <c r="BT103" s="171"/>
      <c r="BU103" s="171"/>
      <c r="BV103" s="171"/>
      <c r="BW103" s="171"/>
      <c r="BX103" s="171"/>
      <c r="BY103" s="174"/>
      <c r="BZ103" s="203"/>
      <c r="CA103" s="169"/>
      <c r="CB103" s="113" t="s">
        <v>74</v>
      </c>
      <c r="CC103" s="171">
        <v>6</v>
      </c>
      <c r="CD103" s="171">
        <v>5</v>
      </c>
      <c r="CE103" s="171">
        <v>6</v>
      </c>
      <c r="CF103" s="174">
        <v>6</v>
      </c>
      <c r="CG103" s="204">
        <v>84.125145793809565</v>
      </c>
      <c r="CH103" s="205"/>
    </row>
    <row r="104" spans="1:86" s="206" customFormat="1" ht="12.75" hidden="1" customHeight="1" x14ac:dyDescent="0.2">
      <c r="A104" s="32">
        <v>41</v>
      </c>
      <c r="B104" s="110" t="s">
        <v>42</v>
      </c>
      <c r="C104" s="110">
        <v>12</v>
      </c>
      <c r="D104" s="33" t="s">
        <v>631</v>
      </c>
      <c r="E104" s="111" t="s">
        <v>249</v>
      </c>
      <c r="F104" s="112"/>
      <c r="G104" s="252">
        <f t="shared" si="12"/>
        <v>0</v>
      </c>
      <c r="H104" s="152">
        <f t="shared" si="13"/>
        <v>143.00907468880581</v>
      </c>
      <c r="I104" s="179">
        <f t="shared" si="14"/>
        <v>1</v>
      </c>
      <c r="J104" s="179">
        <f t="shared" si="15"/>
        <v>3</v>
      </c>
      <c r="K104" s="170"/>
      <c r="L104" s="113"/>
      <c r="M104" s="171"/>
      <c r="N104" s="171"/>
      <c r="O104" s="172"/>
      <c r="P104" s="173"/>
      <c r="Q104" s="113"/>
      <c r="R104" s="171"/>
      <c r="S104" s="171"/>
      <c r="T104" s="174"/>
      <c r="U104" s="175"/>
      <c r="V104" s="173"/>
      <c r="W104" s="113"/>
      <c r="X104" s="171"/>
      <c r="Y104" s="171"/>
      <c r="Z104" s="171"/>
      <c r="AA104" s="172"/>
      <c r="AB104" s="173"/>
      <c r="AC104" s="113"/>
      <c r="AD104" s="171"/>
      <c r="AE104" s="171"/>
      <c r="AF104" s="174"/>
      <c r="AG104" s="203"/>
      <c r="AH104" s="169"/>
      <c r="AI104" s="113"/>
      <c r="AJ104" s="171"/>
      <c r="AK104" s="174"/>
      <c r="AL104" s="203"/>
      <c r="AM104" s="169"/>
      <c r="AN104" s="113"/>
      <c r="AO104" s="181"/>
      <c r="AP104" s="174"/>
      <c r="AQ104" s="175"/>
      <c r="AR104" s="169"/>
      <c r="AS104" s="114"/>
      <c r="AT104" s="171"/>
      <c r="AU104" s="174"/>
      <c r="AV104" s="203"/>
      <c r="AW104" s="169"/>
      <c r="AX104" s="113"/>
      <c r="AY104" s="171"/>
      <c r="AZ104" s="171"/>
      <c r="BA104" s="171"/>
      <c r="BB104" s="174"/>
      <c r="BC104" s="175"/>
      <c r="BD104" s="176"/>
      <c r="BE104" s="130"/>
      <c r="BF104" s="171"/>
      <c r="BG104" s="171"/>
      <c r="BH104" s="171"/>
      <c r="BI104" s="171"/>
      <c r="BJ104" s="174"/>
      <c r="BK104" s="203"/>
      <c r="BL104" s="169"/>
      <c r="BM104" s="113" t="s">
        <v>69</v>
      </c>
      <c r="BN104" s="171">
        <v>4</v>
      </c>
      <c r="BO104" s="171">
        <v>6</v>
      </c>
      <c r="BP104" s="174">
        <v>6</v>
      </c>
      <c r="BQ104" s="203">
        <v>143.00907468880581</v>
      </c>
      <c r="BR104" s="169"/>
      <c r="BS104" s="113"/>
      <c r="BT104" s="171"/>
      <c r="BU104" s="171"/>
      <c r="BV104" s="171"/>
      <c r="BW104" s="171"/>
      <c r="BX104" s="171"/>
      <c r="BY104" s="174"/>
      <c r="BZ104" s="203"/>
      <c r="CA104" s="169"/>
      <c r="CB104" s="113"/>
      <c r="CC104" s="171"/>
      <c r="CD104" s="171"/>
      <c r="CE104" s="171"/>
      <c r="CF104" s="174"/>
      <c r="CG104" s="204"/>
      <c r="CH104" s="205"/>
    </row>
    <row r="105" spans="1:86" s="206" customFormat="1" ht="12.75" customHeight="1" x14ac:dyDescent="0.2">
      <c r="A105" s="32">
        <v>32</v>
      </c>
      <c r="B105" s="110" t="s">
        <v>43</v>
      </c>
      <c r="C105" s="110" t="s">
        <v>558</v>
      </c>
      <c r="D105" s="33" t="s">
        <v>765</v>
      </c>
      <c r="E105" s="111" t="s">
        <v>768</v>
      </c>
      <c r="F105" s="112"/>
      <c r="G105" s="252">
        <f t="shared" si="12"/>
        <v>0</v>
      </c>
      <c r="H105" s="152">
        <f t="shared" si="13"/>
        <v>135.09424592389013</v>
      </c>
      <c r="I105" s="179">
        <f t="shared" si="14"/>
        <v>1</v>
      </c>
      <c r="J105" s="179">
        <f t="shared" si="15"/>
        <v>5</v>
      </c>
      <c r="K105" s="170"/>
      <c r="L105" s="113"/>
      <c r="M105" s="171"/>
      <c r="N105" s="171"/>
      <c r="O105" s="172"/>
      <c r="P105" s="173"/>
      <c r="Q105" s="113"/>
      <c r="R105" s="171"/>
      <c r="S105" s="171"/>
      <c r="T105" s="174"/>
      <c r="U105" s="175"/>
      <c r="V105" s="173"/>
      <c r="W105" s="113"/>
      <c r="X105" s="171"/>
      <c r="Y105" s="171"/>
      <c r="Z105" s="171"/>
      <c r="AA105" s="172"/>
      <c r="AB105" s="173"/>
      <c r="AC105" s="113"/>
      <c r="AD105" s="171"/>
      <c r="AE105" s="171"/>
      <c r="AF105" s="174"/>
      <c r="AG105" s="203"/>
      <c r="AH105" s="169"/>
      <c r="AI105" s="113"/>
      <c r="AJ105" s="171"/>
      <c r="AK105" s="174"/>
      <c r="AL105" s="203"/>
      <c r="AM105" s="169"/>
      <c r="AN105" s="113"/>
      <c r="AO105" s="181"/>
      <c r="AP105" s="174"/>
      <c r="AQ105" s="175"/>
      <c r="AR105" s="169"/>
      <c r="AS105" s="114"/>
      <c r="AT105" s="171"/>
      <c r="AU105" s="174"/>
      <c r="AV105" s="203"/>
      <c r="AW105" s="169"/>
      <c r="AX105" s="113"/>
      <c r="AY105" s="171"/>
      <c r="AZ105" s="171"/>
      <c r="BA105" s="171"/>
      <c r="BB105" s="174"/>
      <c r="BC105" s="175"/>
      <c r="BD105" s="176"/>
      <c r="BE105" s="130" t="s">
        <v>170</v>
      </c>
      <c r="BF105" s="171">
        <v>2</v>
      </c>
      <c r="BG105" s="171">
        <v>0</v>
      </c>
      <c r="BH105" s="171" t="s">
        <v>30</v>
      </c>
      <c r="BI105" s="171" t="s">
        <v>30</v>
      </c>
      <c r="BJ105" s="174" t="s">
        <v>31</v>
      </c>
      <c r="BK105" s="203">
        <v>135.09424592389013</v>
      </c>
      <c r="BL105" s="169"/>
      <c r="BM105" s="113"/>
      <c r="BN105" s="171"/>
      <c r="BO105" s="171"/>
      <c r="BP105" s="174"/>
      <c r="BQ105" s="203"/>
      <c r="BR105" s="169"/>
      <c r="BS105" s="113"/>
      <c r="BT105" s="171"/>
      <c r="BU105" s="171"/>
      <c r="BV105" s="171"/>
      <c r="BW105" s="171"/>
      <c r="BX105" s="171"/>
      <c r="BY105" s="174"/>
      <c r="BZ105" s="203"/>
      <c r="CA105" s="169"/>
      <c r="CB105" s="113"/>
      <c r="CC105" s="171"/>
      <c r="CD105" s="171"/>
      <c r="CE105" s="171"/>
      <c r="CF105" s="174"/>
      <c r="CG105" s="204"/>
      <c r="CH105" s="205"/>
    </row>
    <row r="106" spans="1:86" s="206" customFormat="1" ht="12.75" customHeight="1" x14ac:dyDescent="0.2">
      <c r="A106" s="32">
        <v>33</v>
      </c>
      <c r="B106" s="110" t="s">
        <v>43</v>
      </c>
      <c r="C106" s="110" t="s">
        <v>580</v>
      </c>
      <c r="D106" s="33" t="s">
        <v>581</v>
      </c>
      <c r="E106" s="111" t="s">
        <v>582</v>
      </c>
      <c r="F106" s="112"/>
      <c r="G106" s="252">
        <f t="shared" si="12"/>
        <v>0</v>
      </c>
      <c r="H106" s="152">
        <f t="shared" si="13"/>
        <v>134.68157691123744</v>
      </c>
      <c r="I106" s="179">
        <f t="shared" si="14"/>
        <v>1</v>
      </c>
      <c r="J106" s="179">
        <f t="shared" si="15"/>
        <v>3</v>
      </c>
      <c r="K106" s="170"/>
      <c r="L106" s="113"/>
      <c r="M106" s="171"/>
      <c r="N106" s="171"/>
      <c r="O106" s="172"/>
      <c r="P106" s="173"/>
      <c r="Q106" s="113"/>
      <c r="R106" s="171"/>
      <c r="S106" s="171"/>
      <c r="T106" s="174"/>
      <c r="U106" s="175"/>
      <c r="V106" s="173"/>
      <c r="W106" s="113"/>
      <c r="X106" s="171"/>
      <c r="Y106" s="171"/>
      <c r="Z106" s="171"/>
      <c r="AA106" s="172"/>
      <c r="AB106" s="173"/>
      <c r="AC106" s="113"/>
      <c r="AD106" s="171"/>
      <c r="AE106" s="171"/>
      <c r="AF106" s="174"/>
      <c r="AG106" s="203"/>
      <c r="AH106" s="169"/>
      <c r="AI106" s="113"/>
      <c r="AJ106" s="171"/>
      <c r="AK106" s="174"/>
      <c r="AL106" s="203"/>
      <c r="AM106" s="169"/>
      <c r="AN106" s="113"/>
      <c r="AO106" s="181"/>
      <c r="AP106" s="174"/>
      <c r="AQ106" s="175"/>
      <c r="AR106" s="169"/>
      <c r="AS106" s="114"/>
      <c r="AT106" s="171"/>
      <c r="AU106" s="174"/>
      <c r="AV106" s="203"/>
      <c r="AW106" s="169"/>
      <c r="AX106" s="113"/>
      <c r="AY106" s="171"/>
      <c r="AZ106" s="171"/>
      <c r="BA106" s="171"/>
      <c r="BB106" s="174"/>
      <c r="BC106" s="175"/>
      <c r="BD106" s="176"/>
      <c r="BE106" s="130"/>
      <c r="BF106" s="171"/>
      <c r="BG106" s="171"/>
      <c r="BH106" s="171"/>
      <c r="BI106" s="171"/>
      <c r="BJ106" s="174"/>
      <c r="BK106" s="203"/>
      <c r="BL106" s="169"/>
      <c r="BM106" s="113" t="s">
        <v>74</v>
      </c>
      <c r="BN106" s="171">
        <v>7</v>
      </c>
      <c r="BO106" s="171">
        <v>2</v>
      </c>
      <c r="BP106" s="174">
        <v>6</v>
      </c>
      <c r="BQ106" s="203">
        <v>134.68157691123744</v>
      </c>
      <c r="BR106" s="169"/>
      <c r="BS106" s="113"/>
      <c r="BT106" s="171"/>
      <c r="BU106" s="171"/>
      <c r="BV106" s="171"/>
      <c r="BW106" s="171"/>
      <c r="BX106" s="171"/>
      <c r="BY106" s="174"/>
      <c r="BZ106" s="203"/>
      <c r="CA106" s="169"/>
      <c r="CB106" s="113"/>
      <c r="CC106" s="171"/>
      <c r="CD106" s="171"/>
      <c r="CE106" s="171"/>
      <c r="CF106" s="174"/>
      <c r="CG106" s="204"/>
      <c r="CH106" s="205"/>
    </row>
    <row r="107" spans="1:86" s="206" customFormat="1" ht="12.75" hidden="1" customHeight="1" x14ac:dyDescent="0.2">
      <c r="A107" s="32">
        <v>42</v>
      </c>
      <c r="B107" s="110" t="s">
        <v>42</v>
      </c>
      <c r="C107" s="110" t="s">
        <v>715</v>
      </c>
      <c r="D107" s="33" t="s">
        <v>716</v>
      </c>
      <c r="E107" s="111" t="s">
        <v>717</v>
      </c>
      <c r="F107" s="112"/>
      <c r="G107" s="252">
        <f t="shared" si="12"/>
        <v>0</v>
      </c>
      <c r="H107" s="152">
        <f t="shared" si="13"/>
        <v>133.71247678115688</v>
      </c>
      <c r="I107" s="179">
        <f t="shared" si="14"/>
        <v>1</v>
      </c>
      <c r="J107" s="179">
        <f t="shared" si="15"/>
        <v>4</v>
      </c>
      <c r="K107" s="170"/>
      <c r="L107" s="113"/>
      <c r="M107" s="171"/>
      <c r="N107" s="171"/>
      <c r="O107" s="172"/>
      <c r="P107" s="173"/>
      <c r="Q107" s="113"/>
      <c r="R107" s="171"/>
      <c r="S107" s="171"/>
      <c r="T107" s="174"/>
      <c r="U107" s="175"/>
      <c r="V107" s="173"/>
      <c r="W107" s="113"/>
      <c r="X107" s="171"/>
      <c r="Y107" s="171"/>
      <c r="Z107" s="171"/>
      <c r="AA107" s="172"/>
      <c r="AB107" s="173"/>
      <c r="AC107" s="113"/>
      <c r="AD107" s="171"/>
      <c r="AE107" s="171"/>
      <c r="AF107" s="174"/>
      <c r="AG107" s="203"/>
      <c r="AH107" s="169"/>
      <c r="AI107" s="113"/>
      <c r="AJ107" s="171"/>
      <c r="AK107" s="174"/>
      <c r="AL107" s="203"/>
      <c r="AM107" s="169"/>
      <c r="AN107" s="113"/>
      <c r="AO107" s="181"/>
      <c r="AP107" s="174"/>
      <c r="AQ107" s="175"/>
      <c r="AR107" s="169"/>
      <c r="AS107" s="114"/>
      <c r="AT107" s="171"/>
      <c r="AU107" s="174"/>
      <c r="AV107" s="203"/>
      <c r="AW107" s="169"/>
      <c r="AX107" s="113"/>
      <c r="AY107" s="171"/>
      <c r="AZ107" s="171"/>
      <c r="BA107" s="171"/>
      <c r="BB107" s="174"/>
      <c r="BC107" s="175"/>
      <c r="BD107" s="176"/>
      <c r="BE107" s="130"/>
      <c r="BF107" s="171"/>
      <c r="BG107" s="171"/>
      <c r="BH107" s="171"/>
      <c r="BI107" s="171"/>
      <c r="BJ107" s="174"/>
      <c r="BK107" s="203"/>
      <c r="BL107" s="169"/>
      <c r="BM107" s="113"/>
      <c r="BN107" s="171"/>
      <c r="BO107" s="171"/>
      <c r="BP107" s="174"/>
      <c r="BQ107" s="203"/>
      <c r="BR107" s="169"/>
      <c r="BS107" s="113"/>
      <c r="BT107" s="171"/>
      <c r="BU107" s="171"/>
      <c r="BV107" s="171"/>
      <c r="BW107" s="171"/>
      <c r="BX107" s="171"/>
      <c r="BY107" s="174"/>
      <c r="BZ107" s="203"/>
      <c r="CA107" s="169"/>
      <c r="CB107" s="113" t="s">
        <v>70</v>
      </c>
      <c r="CC107" s="171" t="s">
        <v>32</v>
      </c>
      <c r="CD107" s="171">
        <v>3</v>
      </c>
      <c r="CE107" s="171">
        <v>5</v>
      </c>
      <c r="CF107" s="174">
        <v>7</v>
      </c>
      <c r="CG107" s="204">
        <v>133.71247678115688</v>
      </c>
      <c r="CH107" s="205"/>
    </row>
    <row r="108" spans="1:86" s="206" customFormat="1" ht="12.75" customHeight="1" x14ac:dyDescent="0.2">
      <c r="A108" s="32">
        <v>34</v>
      </c>
      <c r="B108" s="110" t="s">
        <v>43</v>
      </c>
      <c r="C108" s="110"/>
      <c r="D108" s="33" t="s">
        <v>531</v>
      </c>
      <c r="E108" s="111" t="s">
        <v>532</v>
      </c>
      <c r="F108" s="112"/>
      <c r="G108" s="252">
        <f t="shared" si="12"/>
        <v>129.0823996531185</v>
      </c>
      <c r="H108" s="152">
        <f t="shared" si="13"/>
        <v>129.0823996531185</v>
      </c>
      <c r="I108" s="179">
        <f t="shared" si="14"/>
        <v>1</v>
      </c>
      <c r="J108" s="179">
        <f t="shared" si="15"/>
        <v>4</v>
      </c>
      <c r="K108" s="170"/>
      <c r="L108" s="113"/>
      <c r="M108" s="171"/>
      <c r="N108" s="171"/>
      <c r="O108" s="172"/>
      <c r="P108" s="173"/>
      <c r="Q108" s="113"/>
      <c r="R108" s="171"/>
      <c r="S108" s="171"/>
      <c r="T108" s="174"/>
      <c r="U108" s="175"/>
      <c r="V108" s="173"/>
      <c r="W108" s="113"/>
      <c r="X108" s="171"/>
      <c r="Y108" s="171"/>
      <c r="Z108" s="171"/>
      <c r="AA108" s="172"/>
      <c r="AB108" s="173"/>
      <c r="AC108" s="113"/>
      <c r="AD108" s="171"/>
      <c r="AE108" s="171"/>
      <c r="AF108" s="174"/>
      <c r="AG108" s="203"/>
      <c r="AH108" s="169"/>
      <c r="AI108" s="113"/>
      <c r="AJ108" s="171"/>
      <c r="AK108" s="174"/>
      <c r="AL108" s="203"/>
      <c r="AM108" s="169"/>
      <c r="AN108" s="113"/>
      <c r="AO108" s="181"/>
      <c r="AP108" s="174"/>
      <c r="AQ108" s="175"/>
      <c r="AR108" s="169"/>
      <c r="AS108" s="114"/>
      <c r="AT108" s="171"/>
      <c r="AU108" s="174"/>
      <c r="AV108" s="203"/>
      <c r="AW108" s="169"/>
      <c r="AX108" s="113" t="s">
        <v>170</v>
      </c>
      <c r="AY108" s="171">
        <v>5</v>
      </c>
      <c r="AZ108" s="171">
        <v>5</v>
      </c>
      <c r="BA108" s="171" t="s">
        <v>30</v>
      </c>
      <c r="BB108" s="174" t="s">
        <v>30</v>
      </c>
      <c r="BC108" s="175">
        <v>129.0823996531185</v>
      </c>
      <c r="BD108" s="176"/>
      <c r="BE108" s="130"/>
      <c r="BF108" s="171"/>
      <c r="BG108" s="171"/>
      <c r="BH108" s="171"/>
      <c r="BI108" s="171"/>
      <c r="BJ108" s="174"/>
      <c r="BK108" s="203"/>
      <c r="BL108" s="169"/>
      <c r="BM108" s="113"/>
      <c r="BN108" s="171"/>
      <c r="BO108" s="171"/>
      <c r="BP108" s="174"/>
      <c r="BQ108" s="203"/>
      <c r="BR108" s="169"/>
      <c r="BS108" s="113"/>
      <c r="BT108" s="171"/>
      <c r="BU108" s="171"/>
      <c r="BV108" s="171"/>
      <c r="BW108" s="171"/>
      <c r="BX108" s="171"/>
      <c r="BY108" s="174"/>
      <c r="BZ108" s="203"/>
      <c r="CA108" s="169"/>
      <c r="CB108" s="113"/>
      <c r="CC108" s="171"/>
      <c r="CD108" s="171"/>
      <c r="CE108" s="171"/>
      <c r="CF108" s="174"/>
      <c r="CG108" s="204"/>
      <c r="CH108" s="205"/>
    </row>
    <row r="109" spans="1:86" s="206" customFormat="1" ht="12.75" customHeight="1" x14ac:dyDescent="0.2">
      <c r="A109" s="32">
        <v>35</v>
      </c>
      <c r="B109" s="110" t="s">
        <v>43</v>
      </c>
      <c r="C109" s="110" t="s">
        <v>210</v>
      </c>
      <c r="D109" s="33" t="s">
        <v>208</v>
      </c>
      <c r="E109" s="111" t="s">
        <v>522</v>
      </c>
      <c r="F109" s="112"/>
      <c r="G109" s="252">
        <f t="shared" si="12"/>
        <v>128.75434735997567</v>
      </c>
      <c r="H109" s="152">
        <f t="shared" si="13"/>
        <v>128.75434735997567</v>
      </c>
      <c r="I109" s="179">
        <f t="shared" si="14"/>
        <v>1</v>
      </c>
      <c r="J109" s="179">
        <f t="shared" si="15"/>
        <v>2</v>
      </c>
      <c r="K109" s="170"/>
      <c r="L109" s="113"/>
      <c r="M109" s="171"/>
      <c r="N109" s="171"/>
      <c r="O109" s="172"/>
      <c r="P109" s="173"/>
      <c r="Q109" s="113"/>
      <c r="R109" s="171"/>
      <c r="S109" s="171"/>
      <c r="T109" s="174"/>
      <c r="U109" s="175"/>
      <c r="V109" s="173"/>
      <c r="W109" s="113"/>
      <c r="X109" s="171"/>
      <c r="Y109" s="171"/>
      <c r="Z109" s="171"/>
      <c r="AA109" s="172"/>
      <c r="AB109" s="173"/>
      <c r="AC109" s="113"/>
      <c r="AD109" s="171"/>
      <c r="AE109" s="171"/>
      <c r="AF109" s="174"/>
      <c r="AG109" s="203"/>
      <c r="AH109" s="169"/>
      <c r="AI109" s="113"/>
      <c r="AJ109" s="171"/>
      <c r="AK109" s="174"/>
      <c r="AL109" s="203"/>
      <c r="AM109" s="169"/>
      <c r="AN109" s="113"/>
      <c r="AO109" s="181"/>
      <c r="AP109" s="174"/>
      <c r="AQ109" s="175"/>
      <c r="AR109" s="169"/>
      <c r="AS109" s="114" t="s">
        <v>43</v>
      </c>
      <c r="AT109" s="171">
        <v>3</v>
      </c>
      <c r="AU109" s="174">
        <v>6</v>
      </c>
      <c r="AV109" s="203">
        <v>128.75434735997567</v>
      </c>
      <c r="AW109" s="169"/>
      <c r="AX109" s="113"/>
      <c r="AY109" s="171"/>
      <c r="AZ109" s="171"/>
      <c r="BA109" s="171"/>
      <c r="BB109" s="174"/>
      <c r="BC109" s="175"/>
      <c r="BD109" s="176"/>
      <c r="BE109" s="130"/>
      <c r="BF109" s="171"/>
      <c r="BG109" s="171"/>
      <c r="BH109" s="171"/>
      <c r="BI109" s="171"/>
      <c r="BJ109" s="174"/>
      <c r="BK109" s="203"/>
      <c r="BL109" s="169"/>
      <c r="BM109" s="113"/>
      <c r="BN109" s="171"/>
      <c r="BO109" s="171"/>
      <c r="BP109" s="174"/>
      <c r="BQ109" s="203"/>
      <c r="BR109" s="169"/>
      <c r="BS109" s="113"/>
      <c r="BT109" s="171"/>
      <c r="BU109" s="171"/>
      <c r="BV109" s="171"/>
      <c r="BW109" s="171"/>
      <c r="BX109" s="171"/>
      <c r="BY109" s="174"/>
      <c r="BZ109" s="203"/>
      <c r="CA109" s="169"/>
      <c r="CB109" s="113"/>
      <c r="CC109" s="171"/>
      <c r="CD109" s="171"/>
      <c r="CE109" s="171"/>
      <c r="CF109" s="174"/>
      <c r="CG109" s="204"/>
      <c r="CH109" s="205"/>
    </row>
    <row r="110" spans="1:86" s="206" customFormat="1" ht="12.75" hidden="1" customHeight="1" x14ac:dyDescent="0.2">
      <c r="A110" s="32">
        <v>27</v>
      </c>
      <c r="B110" s="110" t="s">
        <v>41</v>
      </c>
      <c r="C110" s="110" t="s">
        <v>315</v>
      </c>
      <c r="D110" s="33" t="s">
        <v>316</v>
      </c>
      <c r="E110" s="111" t="s">
        <v>613</v>
      </c>
      <c r="F110" s="112"/>
      <c r="G110" s="252">
        <f t="shared" si="12"/>
        <v>0</v>
      </c>
      <c r="H110" s="152">
        <f t="shared" si="13"/>
        <v>127.498774732166</v>
      </c>
      <c r="I110" s="179">
        <f t="shared" si="14"/>
        <v>1</v>
      </c>
      <c r="J110" s="179">
        <f t="shared" si="15"/>
        <v>3</v>
      </c>
      <c r="K110" s="170"/>
      <c r="L110" s="113"/>
      <c r="M110" s="171"/>
      <c r="N110" s="171"/>
      <c r="O110" s="172"/>
      <c r="P110" s="173"/>
      <c r="Q110" s="113"/>
      <c r="R110" s="171"/>
      <c r="S110" s="171"/>
      <c r="T110" s="174"/>
      <c r="U110" s="175"/>
      <c r="V110" s="173"/>
      <c r="W110" s="113"/>
      <c r="X110" s="171"/>
      <c r="Y110" s="171"/>
      <c r="Z110" s="171"/>
      <c r="AA110" s="172"/>
      <c r="AB110" s="173"/>
      <c r="AC110" s="113"/>
      <c r="AD110" s="171"/>
      <c r="AE110" s="171"/>
      <c r="AF110" s="174"/>
      <c r="AG110" s="203"/>
      <c r="AH110" s="169"/>
      <c r="AI110" s="113"/>
      <c r="AJ110" s="171"/>
      <c r="AK110" s="174"/>
      <c r="AL110" s="203"/>
      <c r="AM110" s="169"/>
      <c r="AN110" s="113"/>
      <c r="AO110" s="181"/>
      <c r="AP110" s="174"/>
      <c r="AQ110" s="175"/>
      <c r="AR110" s="169"/>
      <c r="AS110" s="114"/>
      <c r="AT110" s="171"/>
      <c r="AU110" s="174"/>
      <c r="AV110" s="203"/>
      <c r="AW110" s="169"/>
      <c r="AX110" s="113"/>
      <c r="AY110" s="171"/>
      <c r="AZ110" s="171"/>
      <c r="BA110" s="171"/>
      <c r="BB110" s="174"/>
      <c r="BC110" s="175"/>
      <c r="BD110" s="176"/>
      <c r="BE110" s="130"/>
      <c r="BF110" s="171"/>
      <c r="BG110" s="171"/>
      <c r="BH110" s="171"/>
      <c r="BI110" s="171"/>
      <c r="BJ110" s="174"/>
      <c r="BK110" s="203"/>
      <c r="BL110" s="169"/>
      <c r="BM110" s="113" t="s">
        <v>71</v>
      </c>
      <c r="BN110" s="171">
        <v>3</v>
      </c>
      <c r="BO110" s="171">
        <v>4</v>
      </c>
      <c r="BP110" s="174">
        <v>3</v>
      </c>
      <c r="BQ110" s="203">
        <v>127.498774732166</v>
      </c>
      <c r="BR110" s="169"/>
      <c r="BS110" s="113"/>
      <c r="BT110" s="171"/>
      <c r="BU110" s="171"/>
      <c r="BV110" s="171"/>
      <c r="BW110" s="171"/>
      <c r="BX110" s="171"/>
      <c r="BY110" s="174"/>
      <c r="BZ110" s="203"/>
      <c r="CA110" s="169"/>
      <c r="CB110" s="113"/>
      <c r="CC110" s="171"/>
      <c r="CD110" s="171"/>
      <c r="CE110" s="171"/>
      <c r="CF110" s="174"/>
      <c r="CG110" s="204"/>
      <c r="CH110" s="205"/>
    </row>
    <row r="111" spans="1:86" s="206" customFormat="1" ht="12.75" hidden="1" customHeight="1" x14ac:dyDescent="0.2">
      <c r="A111" s="32">
        <v>43</v>
      </c>
      <c r="B111" s="110" t="s">
        <v>42</v>
      </c>
      <c r="C111" s="110" t="s">
        <v>632</v>
      </c>
      <c r="D111" s="33" t="s">
        <v>689</v>
      </c>
      <c r="E111" s="111" t="s">
        <v>690</v>
      </c>
      <c r="F111" s="112"/>
      <c r="G111" s="252">
        <f t="shared" si="12"/>
        <v>0</v>
      </c>
      <c r="H111" s="152">
        <f t="shared" si="13"/>
        <v>126.15983893955374</v>
      </c>
      <c r="I111" s="179">
        <f t="shared" si="14"/>
        <v>2</v>
      </c>
      <c r="J111" s="179">
        <f t="shared" si="15"/>
        <v>8</v>
      </c>
      <c r="K111" s="170"/>
      <c r="L111" s="113"/>
      <c r="M111" s="171"/>
      <c r="N111" s="171"/>
      <c r="O111" s="172"/>
      <c r="P111" s="173"/>
      <c r="Q111" s="113"/>
      <c r="R111" s="171"/>
      <c r="S111" s="171"/>
      <c r="T111" s="174"/>
      <c r="U111" s="175"/>
      <c r="V111" s="173"/>
      <c r="W111" s="113"/>
      <c r="X111" s="171"/>
      <c r="Y111" s="171"/>
      <c r="Z111" s="171"/>
      <c r="AA111" s="172"/>
      <c r="AB111" s="173"/>
      <c r="AC111" s="113"/>
      <c r="AD111" s="171"/>
      <c r="AE111" s="171"/>
      <c r="AF111" s="174"/>
      <c r="AG111" s="203"/>
      <c r="AH111" s="169"/>
      <c r="AI111" s="113"/>
      <c r="AJ111" s="171"/>
      <c r="AK111" s="174"/>
      <c r="AL111" s="203"/>
      <c r="AM111" s="169"/>
      <c r="AN111" s="113"/>
      <c r="AO111" s="181"/>
      <c r="AP111" s="174"/>
      <c r="AQ111" s="175"/>
      <c r="AR111" s="169"/>
      <c r="AS111" s="114"/>
      <c r="AT111" s="171"/>
      <c r="AU111" s="174"/>
      <c r="AV111" s="203"/>
      <c r="AW111" s="169"/>
      <c r="AX111" s="113"/>
      <c r="AY111" s="171"/>
      <c r="AZ111" s="171"/>
      <c r="BA111" s="171"/>
      <c r="BB111" s="174"/>
      <c r="BC111" s="175"/>
      <c r="BD111" s="176"/>
      <c r="BE111" s="130"/>
      <c r="BF111" s="171"/>
      <c r="BG111" s="171"/>
      <c r="BH111" s="171"/>
      <c r="BI111" s="171"/>
      <c r="BJ111" s="174"/>
      <c r="BK111" s="203"/>
      <c r="BL111" s="169"/>
      <c r="BM111" s="113" t="s">
        <v>69</v>
      </c>
      <c r="BN111" s="171">
        <v>7</v>
      </c>
      <c r="BO111" s="171" t="s">
        <v>157</v>
      </c>
      <c r="BP111" s="174">
        <v>7</v>
      </c>
      <c r="BQ111" s="203">
        <v>63.659838939553737</v>
      </c>
      <c r="BR111" s="169"/>
      <c r="BS111" s="113" t="s">
        <v>655</v>
      </c>
      <c r="BT111" s="171" t="s">
        <v>30</v>
      </c>
      <c r="BU111" s="171" t="s">
        <v>30</v>
      </c>
      <c r="BV111" s="171" t="s">
        <v>30</v>
      </c>
      <c r="BW111" s="171">
        <v>8</v>
      </c>
      <c r="BX111" s="171" t="s">
        <v>30</v>
      </c>
      <c r="BY111" s="174"/>
      <c r="BZ111" s="203">
        <v>62.5</v>
      </c>
      <c r="CA111" s="169"/>
      <c r="CB111" s="113"/>
      <c r="CC111" s="171"/>
      <c r="CD111" s="171"/>
      <c r="CE111" s="171"/>
      <c r="CF111" s="174"/>
      <c r="CG111" s="204"/>
      <c r="CH111" s="205"/>
    </row>
    <row r="112" spans="1:86" s="206" customFormat="1" ht="12.75" hidden="1" customHeight="1" x14ac:dyDescent="0.2">
      <c r="A112" s="32">
        <v>44</v>
      </c>
      <c r="B112" s="110" t="s">
        <v>42</v>
      </c>
      <c r="C112" s="110" t="s">
        <v>475</v>
      </c>
      <c r="D112" s="33" t="s">
        <v>476</v>
      </c>
      <c r="E112" s="111" t="s">
        <v>185</v>
      </c>
      <c r="F112" s="112"/>
      <c r="G112" s="252">
        <f t="shared" si="12"/>
        <v>116.74692754015655</v>
      </c>
      <c r="H112" s="152">
        <f t="shared" si="13"/>
        <v>116.74692754015655</v>
      </c>
      <c r="I112" s="179">
        <f t="shared" si="14"/>
        <v>2</v>
      </c>
      <c r="J112" s="179">
        <f t="shared" si="15"/>
        <v>6</v>
      </c>
      <c r="K112" s="170"/>
      <c r="L112" s="113"/>
      <c r="M112" s="171"/>
      <c r="N112" s="171"/>
      <c r="O112" s="172"/>
      <c r="P112" s="173"/>
      <c r="Q112" s="113"/>
      <c r="R112" s="171"/>
      <c r="S112" s="171"/>
      <c r="T112" s="174"/>
      <c r="U112" s="175"/>
      <c r="V112" s="173"/>
      <c r="W112" s="113"/>
      <c r="X112" s="171"/>
      <c r="Y112" s="171"/>
      <c r="Z112" s="171"/>
      <c r="AA112" s="172"/>
      <c r="AB112" s="173"/>
      <c r="AC112" s="113" t="s">
        <v>42</v>
      </c>
      <c r="AD112" s="171">
        <v>13</v>
      </c>
      <c r="AE112" s="171">
        <v>12</v>
      </c>
      <c r="AF112" s="174">
        <v>10</v>
      </c>
      <c r="AG112" s="203">
        <v>116.74692754015655</v>
      </c>
      <c r="AH112" s="169"/>
      <c r="AI112" s="113"/>
      <c r="AJ112" s="171"/>
      <c r="AK112" s="174"/>
      <c r="AL112" s="203"/>
      <c r="AM112" s="169"/>
      <c r="AN112" s="113"/>
      <c r="AO112" s="181"/>
      <c r="AP112" s="174"/>
      <c r="AQ112" s="175"/>
      <c r="AR112" s="169"/>
      <c r="AS112" s="114"/>
      <c r="AT112" s="171"/>
      <c r="AU112" s="174"/>
      <c r="AV112" s="203"/>
      <c r="AW112" s="169"/>
      <c r="AX112" s="113"/>
      <c r="AY112" s="171"/>
      <c r="AZ112" s="171"/>
      <c r="BA112" s="171"/>
      <c r="BB112" s="174"/>
      <c r="BC112" s="175"/>
      <c r="BD112" s="176"/>
      <c r="BE112" s="130"/>
      <c r="BF112" s="171"/>
      <c r="BG112" s="171"/>
      <c r="BH112" s="171"/>
      <c r="BI112" s="171"/>
      <c r="BJ112" s="174"/>
      <c r="BK112" s="203"/>
      <c r="BL112" s="169"/>
      <c r="BM112" s="113" t="s">
        <v>68</v>
      </c>
      <c r="BN112" s="171" t="s">
        <v>31</v>
      </c>
      <c r="BO112" s="171" t="s">
        <v>31</v>
      </c>
      <c r="BP112" s="174" t="s">
        <v>31</v>
      </c>
      <c r="BQ112" s="203">
        <v>0</v>
      </c>
      <c r="BR112" s="169"/>
      <c r="BS112" s="113"/>
      <c r="BT112" s="171"/>
      <c r="BU112" s="171"/>
      <c r="BV112" s="171"/>
      <c r="BW112" s="171"/>
      <c r="BX112" s="171"/>
      <c r="BY112" s="174"/>
      <c r="BZ112" s="203"/>
      <c r="CA112" s="169"/>
      <c r="CB112" s="113"/>
      <c r="CC112" s="171"/>
      <c r="CD112" s="171"/>
      <c r="CE112" s="171"/>
      <c r="CF112" s="174"/>
      <c r="CG112" s="204"/>
      <c r="CH112" s="205"/>
    </row>
    <row r="113" spans="1:86" s="206" customFormat="1" ht="12.75" hidden="1" customHeight="1" x14ac:dyDescent="0.2">
      <c r="A113" s="32">
        <v>28</v>
      </c>
      <c r="B113" s="110" t="s">
        <v>41</v>
      </c>
      <c r="C113" s="110" t="s">
        <v>298</v>
      </c>
      <c r="D113" s="33" t="s">
        <v>123</v>
      </c>
      <c r="E113" s="111" t="s">
        <v>338</v>
      </c>
      <c r="F113" s="112"/>
      <c r="G113" s="252">
        <f t="shared" si="12"/>
        <v>0</v>
      </c>
      <c r="H113" s="152">
        <f t="shared" si="13"/>
        <v>112.92725821092563</v>
      </c>
      <c r="I113" s="179">
        <f t="shared" si="14"/>
        <v>1</v>
      </c>
      <c r="J113" s="179">
        <f t="shared" si="15"/>
        <v>4</v>
      </c>
      <c r="K113" s="170"/>
      <c r="L113" s="113"/>
      <c r="M113" s="171"/>
      <c r="N113" s="171"/>
      <c r="O113" s="172"/>
      <c r="P113" s="173"/>
      <c r="Q113" s="113"/>
      <c r="R113" s="171"/>
      <c r="S113" s="171"/>
      <c r="T113" s="174"/>
      <c r="U113" s="175"/>
      <c r="V113" s="173"/>
      <c r="W113" s="113"/>
      <c r="X113" s="171"/>
      <c r="Y113" s="171"/>
      <c r="Z113" s="171"/>
      <c r="AA113" s="172"/>
      <c r="AB113" s="173"/>
      <c r="AC113" s="113"/>
      <c r="AD113" s="171"/>
      <c r="AE113" s="171"/>
      <c r="AF113" s="174"/>
      <c r="AG113" s="203"/>
      <c r="AH113" s="169"/>
      <c r="AI113" s="113"/>
      <c r="AJ113" s="171"/>
      <c r="AK113" s="174"/>
      <c r="AL113" s="203"/>
      <c r="AM113" s="169"/>
      <c r="AN113" s="113"/>
      <c r="AO113" s="181"/>
      <c r="AP113" s="174"/>
      <c r="AQ113" s="175"/>
      <c r="AR113" s="169"/>
      <c r="AS113" s="114"/>
      <c r="AT113" s="171"/>
      <c r="AU113" s="174"/>
      <c r="AV113" s="203"/>
      <c r="AW113" s="169"/>
      <c r="AX113" s="113"/>
      <c r="AY113" s="171"/>
      <c r="AZ113" s="171"/>
      <c r="BA113" s="171"/>
      <c r="BB113" s="174"/>
      <c r="BC113" s="175"/>
      <c r="BD113" s="176"/>
      <c r="BE113" s="130"/>
      <c r="BF113" s="171"/>
      <c r="BG113" s="171"/>
      <c r="BH113" s="171"/>
      <c r="BI113" s="171"/>
      <c r="BJ113" s="174"/>
      <c r="BK113" s="203"/>
      <c r="BL113" s="169"/>
      <c r="BM113" s="113"/>
      <c r="BN113" s="171"/>
      <c r="BO113" s="171"/>
      <c r="BP113" s="174"/>
      <c r="BQ113" s="203"/>
      <c r="BR113" s="169"/>
      <c r="BS113" s="113"/>
      <c r="BT113" s="171"/>
      <c r="BU113" s="171"/>
      <c r="BV113" s="171"/>
      <c r="BW113" s="171"/>
      <c r="BX113" s="171"/>
      <c r="BY113" s="174"/>
      <c r="BZ113" s="203"/>
      <c r="CA113" s="169"/>
      <c r="CB113" s="113" t="s">
        <v>746</v>
      </c>
      <c r="CC113" s="171" t="s">
        <v>30</v>
      </c>
      <c r="CD113" s="171">
        <v>5</v>
      </c>
      <c r="CE113" s="171">
        <v>10</v>
      </c>
      <c r="CF113" s="174" t="s">
        <v>30</v>
      </c>
      <c r="CG113" s="204">
        <v>112.92725821092563</v>
      </c>
      <c r="CH113" s="205"/>
    </row>
    <row r="114" spans="1:86" s="206" customFormat="1" ht="12.75" customHeight="1" x14ac:dyDescent="0.2">
      <c r="A114" s="32">
        <v>36</v>
      </c>
      <c r="B114" s="110" t="s">
        <v>43</v>
      </c>
      <c r="C114" s="110" t="s">
        <v>329</v>
      </c>
      <c r="D114" s="33" t="s">
        <v>751</v>
      </c>
      <c r="E114" s="111" t="s">
        <v>752</v>
      </c>
      <c r="F114" s="112"/>
      <c r="G114" s="252">
        <f t="shared" si="12"/>
        <v>0</v>
      </c>
      <c r="H114" s="152">
        <f t="shared" si="13"/>
        <v>112.08149543158231</v>
      </c>
      <c r="I114" s="179">
        <f t="shared" si="14"/>
        <v>1</v>
      </c>
      <c r="J114" s="179">
        <f t="shared" si="15"/>
        <v>4</v>
      </c>
      <c r="K114" s="170"/>
      <c r="L114" s="113"/>
      <c r="M114" s="171"/>
      <c r="N114" s="171"/>
      <c r="O114" s="172"/>
      <c r="P114" s="173"/>
      <c r="Q114" s="113"/>
      <c r="R114" s="171"/>
      <c r="S114" s="171"/>
      <c r="T114" s="174"/>
      <c r="U114" s="175"/>
      <c r="V114" s="173"/>
      <c r="W114" s="113"/>
      <c r="X114" s="171"/>
      <c r="Y114" s="171"/>
      <c r="Z114" s="171"/>
      <c r="AA114" s="172"/>
      <c r="AB114" s="173"/>
      <c r="AC114" s="113"/>
      <c r="AD114" s="171"/>
      <c r="AE114" s="171"/>
      <c r="AF114" s="174"/>
      <c r="AG114" s="203"/>
      <c r="AH114" s="169"/>
      <c r="AI114" s="113"/>
      <c r="AJ114" s="171"/>
      <c r="AK114" s="174"/>
      <c r="AL114" s="203"/>
      <c r="AM114" s="169"/>
      <c r="AN114" s="113"/>
      <c r="AO114" s="181"/>
      <c r="AP114" s="174"/>
      <c r="AQ114" s="175"/>
      <c r="AR114" s="169"/>
      <c r="AS114" s="114"/>
      <c r="AT114" s="171"/>
      <c r="AU114" s="174"/>
      <c r="AV114" s="203"/>
      <c r="AW114" s="169"/>
      <c r="AX114" s="113"/>
      <c r="AY114" s="171"/>
      <c r="AZ114" s="171"/>
      <c r="BA114" s="171"/>
      <c r="BB114" s="174"/>
      <c r="BC114" s="175"/>
      <c r="BD114" s="176"/>
      <c r="BE114" s="130"/>
      <c r="BF114" s="171"/>
      <c r="BG114" s="171"/>
      <c r="BH114" s="171"/>
      <c r="BI114" s="171"/>
      <c r="BJ114" s="174"/>
      <c r="BK114" s="203"/>
      <c r="BL114" s="169"/>
      <c r="BM114" s="113"/>
      <c r="BN114" s="171"/>
      <c r="BO114" s="171"/>
      <c r="BP114" s="174"/>
      <c r="BQ114" s="203"/>
      <c r="BR114" s="169"/>
      <c r="BS114" s="113"/>
      <c r="BT114" s="171"/>
      <c r="BU114" s="171"/>
      <c r="BV114" s="171"/>
      <c r="BW114" s="171"/>
      <c r="BX114" s="171"/>
      <c r="BY114" s="174"/>
      <c r="BZ114" s="203"/>
      <c r="CA114" s="169"/>
      <c r="CB114" s="113" t="s">
        <v>746</v>
      </c>
      <c r="CC114" s="171">
        <v>9</v>
      </c>
      <c r="CD114" s="171" t="s">
        <v>30</v>
      </c>
      <c r="CE114" s="171">
        <v>9</v>
      </c>
      <c r="CF114" s="174">
        <v>9</v>
      </c>
      <c r="CG114" s="204">
        <v>112.08149543158231</v>
      </c>
      <c r="CH114" s="205"/>
    </row>
    <row r="115" spans="1:86" s="206" customFormat="1" ht="12.75" hidden="1" customHeight="1" x14ac:dyDescent="0.2">
      <c r="A115" s="32">
        <v>45</v>
      </c>
      <c r="B115" s="110" t="s">
        <v>42</v>
      </c>
      <c r="C115" s="110" t="s">
        <v>478</v>
      </c>
      <c r="D115" s="33" t="s">
        <v>479</v>
      </c>
      <c r="E115" s="111" t="s">
        <v>480</v>
      </c>
      <c r="F115" s="112"/>
      <c r="G115" s="252">
        <f t="shared" si="12"/>
        <v>110.9489062743487</v>
      </c>
      <c r="H115" s="152">
        <f t="shared" si="13"/>
        <v>110.9489062743487</v>
      </c>
      <c r="I115" s="179">
        <f t="shared" si="14"/>
        <v>1</v>
      </c>
      <c r="J115" s="179">
        <f t="shared" si="15"/>
        <v>3</v>
      </c>
      <c r="K115" s="170"/>
      <c r="L115" s="113"/>
      <c r="M115" s="171"/>
      <c r="N115" s="171"/>
      <c r="O115" s="172"/>
      <c r="P115" s="173"/>
      <c r="Q115" s="113"/>
      <c r="R115" s="171"/>
      <c r="S115" s="171"/>
      <c r="T115" s="174"/>
      <c r="U115" s="175"/>
      <c r="V115" s="173"/>
      <c r="W115" s="113"/>
      <c r="X115" s="171"/>
      <c r="Y115" s="171"/>
      <c r="Z115" s="171"/>
      <c r="AA115" s="172"/>
      <c r="AB115" s="173"/>
      <c r="AC115" s="113" t="s">
        <v>42</v>
      </c>
      <c r="AD115" s="171">
        <v>9</v>
      </c>
      <c r="AE115" s="171">
        <v>10</v>
      </c>
      <c r="AF115" s="174" t="s">
        <v>30</v>
      </c>
      <c r="AG115" s="203">
        <v>110.9489062743487</v>
      </c>
      <c r="AH115" s="169"/>
      <c r="AI115" s="113"/>
      <c r="AJ115" s="171"/>
      <c r="AK115" s="174"/>
      <c r="AL115" s="203"/>
      <c r="AM115" s="169"/>
      <c r="AN115" s="113"/>
      <c r="AO115" s="181"/>
      <c r="AP115" s="174"/>
      <c r="AQ115" s="175"/>
      <c r="AR115" s="169"/>
      <c r="AS115" s="114"/>
      <c r="AT115" s="171"/>
      <c r="AU115" s="174"/>
      <c r="AV115" s="203"/>
      <c r="AW115" s="169"/>
      <c r="AX115" s="113"/>
      <c r="AY115" s="171"/>
      <c r="AZ115" s="171"/>
      <c r="BA115" s="171"/>
      <c r="BB115" s="174"/>
      <c r="BC115" s="175"/>
      <c r="BD115" s="176"/>
      <c r="BE115" s="130"/>
      <c r="BF115" s="171"/>
      <c r="BG115" s="171"/>
      <c r="BH115" s="171"/>
      <c r="BI115" s="171"/>
      <c r="BJ115" s="174"/>
      <c r="BK115" s="203"/>
      <c r="BL115" s="169"/>
      <c r="BM115" s="113"/>
      <c r="BN115" s="171"/>
      <c r="BO115" s="171"/>
      <c r="BP115" s="174"/>
      <c r="BQ115" s="203"/>
      <c r="BR115" s="169"/>
      <c r="BS115" s="113"/>
      <c r="BT115" s="171"/>
      <c r="BU115" s="171"/>
      <c r="BV115" s="171"/>
      <c r="BW115" s="171"/>
      <c r="BX115" s="171"/>
      <c r="BY115" s="174"/>
      <c r="BZ115" s="203"/>
      <c r="CA115" s="169"/>
      <c r="CB115" s="113"/>
      <c r="CC115" s="171"/>
      <c r="CD115" s="171"/>
      <c r="CE115" s="171"/>
      <c r="CF115" s="174"/>
      <c r="CG115" s="204"/>
      <c r="CH115" s="205"/>
    </row>
    <row r="116" spans="1:86" s="206" customFormat="1" ht="12.75" hidden="1" customHeight="1" x14ac:dyDescent="0.2">
      <c r="A116" s="32">
        <v>46</v>
      </c>
      <c r="B116" s="110" t="s">
        <v>42</v>
      </c>
      <c r="C116" s="110" t="s">
        <v>707</v>
      </c>
      <c r="D116" s="33" t="s">
        <v>708</v>
      </c>
      <c r="E116" s="111" t="s">
        <v>709</v>
      </c>
      <c r="F116" s="112"/>
      <c r="G116" s="252">
        <f t="shared" si="12"/>
        <v>0</v>
      </c>
      <c r="H116" s="152">
        <f t="shared" si="13"/>
        <v>110.7436651262786</v>
      </c>
      <c r="I116" s="179">
        <f t="shared" si="14"/>
        <v>1</v>
      </c>
      <c r="J116" s="179">
        <f t="shared" si="15"/>
        <v>4</v>
      </c>
      <c r="K116" s="170"/>
      <c r="L116" s="113"/>
      <c r="M116" s="171"/>
      <c r="N116" s="171"/>
      <c r="O116" s="172"/>
      <c r="P116" s="173"/>
      <c r="Q116" s="113"/>
      <c r="R116" s="171"/>
      <c r="S116" s="171"/>
      <c r="T116" s="174"/>
      <c r="U116" s="175"/>
      <c r="V116" s="173"/>
      <c r="W116" s="113"/>
      <c r="X116" s="171"/>
      <c r="Y116" s="171"/>
      <c r="Z116" s="171"/>
      <c r="AA116" s="172"/>
      <c r="AB116" s="173"/>
      <c r="AC116" s="113"/>
      <c r="AD116" s="171"/>
      <c r="AE116" s="171"/>
      <c r="AF116" s="174"/>
      <c r="AG116" s="203"/>
      <c r="AH116" s="169"/>
      <c r="AI116" s="113"/>
      <c r="AJ116" s="171"/>
      <c r="AK116" s="174"/>
      <c r="AL116" s="203"/>
      <c r="AM116" s="169"/>
      <c r="AN116" s="113"/>
      <c r="AO116" s="181"/>
      <c r="AP116" s="174"/>
      <c r="AQ116" s="175"/>
      <c r="AR116" s="169"/>
      <c r="AS116" s="114"/>
      <c r="AT116" s="171"/>
      <c r="AU116" s="174"/>
      <c r="AV116" s="203"/>
      <c r="AW116" s="169"/>
      <c r="AX116" s="113"/>
      <c r="AY116" s="171"/>
      <c r="AZ116" s="171"/>
      <c r="BA116" s="171"/>
      <c r="BB116" s="174"/>
      <c r="BC116" s="175"/>
      <c r="BD116" s="176"/>
      <c r="BE116" s="130"/>
      <c r="BF116" s="171"/>
      <c r="BG116" s="171"/>
      <c r="BH116" s="171"/>
      <c r="BI116" s="171"/>
      <c r="BJ116" s="174"/>
      <c r="BK116" s="203"/>
      <c r="BL116" s="169"/>
      <c r="BM116" s="113"/>
      <c r="BN116" s="171"/>
      <c r="BO116" s="171"/>
      <c r="BP116" s="174"/>
      <c r="BQ116" s="203"/>
      <c r="BR116" s="169"/>
      <c r="BS116" s="113"/>
      <c r="BT116" s="171"/>
      <c r="BU116" s="171"/>
      <c r="BV116" s="171"/>
      <c r="BW116" s="171"/>
      <c r="BX116" s="171"/>
      <c r="BY116" s="174"/>
      <c r="BZ116" s="203"/>
      <c r="CA116" s="169"/>
      <c r="CB116" s="113" t="s">
        <v>68</v>
      </c>
      <c r="CC116" s="171">
        <v>11</v>
      </c>
      <c r="CD116" s="171" t="s">
        <v>157</v>
      </c>
      <c r="CE116" s="171">
        <v>12</v>
      </c>
      <c r="CF116" s="174">
        <v>10</v>
      </c>
      <c r="CG116" s="204">
        <v>110.7436651262786</v>
      </c>
      <c r="CH116" s="205"/>
    </row>
    <row r="117" spans="1:86" s="206" customFormat="1" ht="12.75" customHeight="1" x14ac:dyDescent="0.2">
      <c r="A117" s="32">
        <v>37</v>
      </c>
      <c r="B117" s="110" t="s">
        <v>43</v>
      </c>
      <c r="C117" s="110" t="s">
        <v>523</v>
      </c>
      <c r="D117" s="33" t="s">
        <v>524</v>
      </c>
      <c r="E117" s="111" t="s">
        <v>525</v>
      </c>
      <c r="F117" s="112"/>
      <c r="G117" s="252">
        <f t="shared" si="12"/>
        <v>104.31363764158988</v>
      </c>
      <c r="H117" s="152">
        <f t="shared" si="13"/>
        <v>104.31363764158988</v>
      </c>
      <c r="I117" s="179">
        <f t="shared" si="14"/>
        <v>1</v>
      </c>
      <c r="J117" s="179">
        <f t="shared" si="15"/>
        <v>2</v>
      </c>
      <c r="K117" s="170"/>
      <c r="L117" s="113"/>
      <c r="M117" s="171"/>
      <c r="N117" s="171"/>
      <c r="O117" s="172"/>
      <c r="P117" s="173"/>
      <c r="Q117" s="113"/>
      <c r="R117" s="171"/>
      <c r="S117" s="171"/>
      <c r="T117" s="174"/>
      <c r="U117" s="175"/>
      <c r="V117" s="173"/>
      <c r="W117" s="113"/>
      <c r="X117" s="171"/>
      <c r="Y117" s="171"/>
      <c r="Z117" s="171"/>
      <c r="AA117" s="172"/>
      <c r="AB117" s="173"/>
      <c r="AC117" s="113"/>
      <c r="AD117" s="171"/>
      <c r="AE117" s="171"/>
      <c r="AF117" s="174"/>
      <c r="AG117" s="203"/>
      <c r="AH117" s="169"/>
      <c r="AI117" s="113"/>
      <c r="AJ117" s="171"/>
      <c r="AK117" s="174"/>
      <c r="AL117" s="203"/>
      <c r="AM117" s="169"/>
      <c r="AN117" s="113"/>
      <c r="AO117" s="181"/>
      <c r="AP117" s="174"/>
      <c r="AQ117" s="175"/>
      <c r="AR117" s="169"/>
      <c r="AS117" s="114" t="s">
        <v>43</v>
      </c>
      <c r="AT117" s="171">
        <v>6</v>
      </c>
      <c r="AU117" s="174">
        <v>5</v>
      </c>
      <c r="AV117" s="203">
        <v>104.31363764158988</v>
      </c>
      <c r="AW117" s="169"/>
      <c r="AX117" s="113"/>
      <c r="AY117" s="171"/>
      <c r="AZ117" s="171"/>
      <c r="BA117" s="171"/>
      <c r="BB117" s="174"/>
      <c r="BC117" s="175"/>
      <c r="BD117" s="176"/>
      <c r="BE117" s="130"/>
      <c r="BF117" s="171"/>
      <c r="BG117" s="171"/>
      <c r="BH117" s="171"/>
      <c r="BI117" s="171"/>
      <c r="BJ117" s="174"/>
      <c r="BK117" s="203"/>
      <c r="BL117" s="169"/>
      <c r="BM117" s="113"/>
      <c r="BN117" s="171"/>
      <c r="BO117" s="171"/>
      <c r="BP117" s="174"/>
      <c r="BQ117" s="203"/>
      <c r="BR117" s="169"/>
      <c r="BS117" s="113"/>
      <c r="BT117" s="171"/>
      <c r="BU117" s="171"/>
      <c r="BV117" s="171"/>
      <c r="BW117" s="171"/>
      <c r="BX117" s="171"/>
      <c r="BY117" s="174"/>
      <c r="BZ117" s="203"/>
      <c r="CA117" s="169"/>
      <c r="CB117" s="113"/>
      <c r="CC117" s="171"/>
      <c r="CD117" s="171"/>
      <c r="CE117" s="171"/>
      <c r="CF117" s="174"/>
      <c r="CG117" s="204"/>
      <c r="CH117" s="205"/>
    </row>
    <row r="118" spans="1:86" s="206" customFormat="1" ht="12.75" hidden="1" customHeight="1" x14ac:dyDescent="0.2">
      <c r="A118" s="32">
        <v>47</v>
      </c>
      <c r="B118" s="110" t="s">
        <v>42</v>
      </c>
      <c r="C118" s="110" t="s">
        <v>337</v>
      </c>
      <c r="D118" s="33" t="s">
        <v>198</v>
      </c>
      <c r="E118" s="111" t="s">
        <v>753</v>
      </c>
      <c r="F118" s="112"/>
      <c r="G118" s="252">
        <f t="shared" si="12"/>
        <v>0</v>
      </c>
      <c r="H118" s="152">
        <f t="shared" si="13"/>
        <v>104.1017446508905</v>
      </c>
      <c r="I118" s="179">
        <f t="shared" si="14"/>
        <v>1</v>
      </c>
      <c r="J118" s="179">
        <f t="shared" si="15"/>
        <v>4</v>
      </c>
      <c r="K118" s="170"/>
      <c r="L118" s="113"/>
      <c r="M118" s="171"/>
      <c r="N118" s="171"/>
      <c r="O118" s="172"/>
      <c r="P118" s="173"/>
      <c r="Q118" s="113"/>
      <c r="R118" s="171"/>
      <c r="S118" s="171"/>
      <c r="T118" s="174"/>
      <c r="U118" s="175"/>
      <c r="V118" s="173"/>
      <c r="W118" s="113"/>
      <c r="X118" s="171"/>
      <c r="Y118" s="171"/>
      <c r="Z118" s="171"/>
      <c r="AA118" s="172"/>
      <c r="AB118" s="173"/>
      <c r="AC118" s="113"/>
      <c r="AD118" s="171"/>
      <c r="AE118" s="171"/>
      <c r="AF118" s="174"/>
      <c r="AG118" s="203"/>
      <c r="AH118" s="169"/>
      <c r="AI118" s="113"/>
      <c r="AJ118" s="171"/>
      <c r="AK118" s="174"/>
      <c r="AL118" s="203"/>
      <c r="AM118" s="169"/>
      <c r="AN118" s="113"/>
      <c r="AO118" s="181"/>
      <c r="AP118" s="174"/>
      <c r="AQ118" s="175"/>
      <c r="AR118" s="169"/>
      <c r="AS118" s="114"/>
      <c r="AT118" s="171"/>
      <c r="AU118" s="174"/>
      <c r="AV118" s="203"/>
      <c r="AW118" s="169"/>
      <c r="AX118" s="113"/>
      <c r="AY118" s="171"/>
      <c r="AZ118" s="171"/>
      <c r="BA118" s="171"/>
      <c r="BB118" s="174"/>
      <c r="BC118" s="175"/>
      <c r="BD118" s="176"/>
      <c r="BE118" s="130"/>
      <c r="BF118" s="171"/>
      <c r="BG118" s="171"/>
      <c r="BH118" s="171"/>
      <c r="BI118" s="171"/>
      <c r="BJ118" s="174"/>
      <c r="BK118" s="203"/>
      <c r="BL118" s="169"/>
      <c r="BM118" s="113"/>
      <c r="BN118" s="171"/>
      <c r="BO118" s="171"/>
      <c r="BP118" s="174"/>
      <c r="BQ118" s="203"/>
      <c r="BR118" s="169"/>
      <c r="BS118" s="113"/>
      <c r="BT118" s="171"/>
      <c r="BU118" s="171"/>
      <c r="BV118" s="171"/>
      <c r="BW118" s="171"/>
      <c r="BX118" s="171"/>
      <c r="BY118" s="174"/>
      <c r="BZ118" s="203"/>
      <c r="CA118" s="169"/>
      <c r="CB118" s="113" t="s">
        <v>746</v>
      </c>
      <c r="CC118" s="171">
        <v>8</v>
      </c>
      <c r="CD118" s="171">
        <v>7</v>
      </c>
      <c r="CE118" s="171" t="s">
        <v>30</v>
      </c>
      <c r="CF118" s="174" t="s">
        <v>31</v>
      </c>
      <c r="CG118" s="204">
        <v>104.1017446508905</v>
      </c>
      <c r="CH118" s="205"/>
    </row>
    <row r="119" spans="1:86" s="206" customFormat="1" ht="12.75" hidden="1" customHeight="1" x14ac:dyDescent="0.2">
      <c r="A119" s="32">
        <v>48</v>
      </c>
      <c r="B119" s="110" t="s">
        <v>42</v>
      </c>
      <c r="C119" s="110" t="s">
        <v>516</v>
      </c>
      <c r="D119" s="33" t="s">
        <v>146</v>
      </c>
      <c r="E119" s="111" t="s">
        <v>517</v>
      </c>
      <c r="F119" s="112"/>
      <c r="G119" s="252">
        <f t="shared" si="12"/>
        <v>103.97940008672037</v>
      </c>
      <c r="H119" s="152">
        <f t="shared" si="13"/>
        <v>103.97940008672037</v>
      </c>
      <c r="I119" s="179">
        <f t="shared" si="14"/>
        <v>1</v>
      </c>
      <c r="J119" s="179">
        <f t="shared" si="15"/>
        <v>2</v>
      </c>
      <c r="K119" s="170"/>
      <c r="L119" s="113"/>
      <c r="M119" s="171"/>
      <c r="N119" s="171"/>
      <c r="O119" s="172"/>
      <c r="P119" s="173"/>
      <c r="Q119" s="113"/>
      <c r="R119" s="171"/>
      <c r="S119" s="171"/>
      <c r="T119" s="174"/>
      <c r="U119" s="175"/>
      <c r="V119" s="173"/>
      <c r="W119" s="113"/>
      <c r="X119" s="171"/>
      <c r="Y119" s="171"/>
      <c r="Z119" s="171"/>
      <c r="AA119" s="172"/>
      <c r="AB119" s="173"/>
      <c r="AC119" s="113"/>
      <c r="AD119" s="171"/>
      <c r="AE119" s="171"/>
      <c r="AF119" s="174"/>
      <c r="AG119" s="203"/>
      <c r="AH119" s="169"/>
      <c r="AI119" s="113"/>
      <c r="AJ119" s="171"/>
      <c r="AK119" s="174"/>
      <c r="AL119" s="203"/>
      <c r="AM119" s="169"/>
      <c r="AN119" s="113"/>
      <c r="AO119" s="181"/>
      <c r="AP119" s="174"/>
      <c r="AQ119" s="175"/>
      <c r="AR119" s="169"/>
      <c r="AS119" s="114" t="s">
        <v>5</v>
      </c>
      <c r="AT119" s="171">
        <v>2</v>
      </c>
      <c r="AU119" s="174">
        <v>5</v>
      </c>
      <c r="AV119" s="203">
        <v>103.97940008672037</v>
      </c>
      <c r="AW119" s="169"/>
      <c r="AX119" s="113"/>
      <c r="AY119" s="171"/>
      <c r="AZ119" s="171"/>
      <c r="BA119" s="171"/>
      <c r="BB119" s="174"/>
      <c r="BC119" s="175"/>
      <c r="BD119" s="176"/>
      <c r="BE119" s="130"/>
      <c r="BF119" s="171"/>
      <c r="BG119" s="171"/>
      <c r="BH119" s="171"/>
      <c r="BI119" s="171"/>
      <c r="BJ119" s="174"/>
      <c r="BK119" s="203"/>
      <c r="BL119" s="169"/>
      <c r="BM119" s="113"/>
      <c r="BN119" s="171"/>
      <c r="BO119" s="171"/>
      <c r="BP119" s="174"/>
      <c r="BQ119" s="203"/>
      <c r="BR119" s="169"/>
      <c r="BS119" s="113"/>
      <c r="BT119" s="171"/>
      <c r="BU119" s="171"/>
      <c r="BV119" s="171"/>
      <c r="BW119" s="171"/>
      <c r="BX119" s="171"/>
      <c r="BY119" s="174"/>
      <c r="BZ119" s="203"/>
      <c r="CA119" s="169"/>
      <c r="CB119" s="113"/>
      <c r="CC119" s="171"/>
      <c r="CD119" s="171"/>
      <c r="CE119" s="171"/>
      <c r="CF119" s="174"/>
      <c r="CG119" s="204"/>
      <c r="CH119" s="205"/>
    </row>
    <row r="120" spans="1:86" s="206" customFormat="1" ht="12.75" hidden="1" customHeight="1" x14ac:dyDescent="0.2">
      <c r="A120" s="32">
        <v>29</v>
      </c>
      <c r="B120" s="110" t="s">
        <v>41</v>
      </c>
      <c r="C120" s="110" t="s">
        <v>734</v>
      </c>
      <c r="D120" s="33" t="s">
        <v>735</v>
      </c>
      <c r="E120" s="111" t="s">
        <v>736</v>
      </c>
      <c r="F120" s="112"/>
      <c r="G120" s="252">
        <f t="shared" si="12"/>
        <v>0</v>
      </c>
      <c r="H120" s="152">
        <f t="shared" si="13"/>
        <v>103.52182518111363</v>
      </c>
      <c r="I120" s="179">
        <f t="shared" si="14"/>
        <v>1</v>
      </c>
      <c r="J120" s="179">
        <f t="shared" si="15"/>
        <v>4</v>
      </c>
      <c r="K120" s="170"/>
      <c r="L120" s="113"/>
      <c r="M120" s="171"/>
      <c r="N120" s="171"/>
      <c r="O120" s="172"/>
      <c r="P120" s="173"/>
      <c r="Q120" s="113"/>
      <c r="R120" s="171"/>
      <c r="S120" s="171"/>
      <c r="T120" s="174"/>
      <c r="U120" s="175"/>
      <c r="V120" s="173"/>
      <c r="W120" s="113"/>
      <c r="X120" s="171"/>
      <c r="Y120" s="171"/>
      <c r="Z120" s="171"/>
      <c r="AA120" s="172"/>
      <c r="AB120" s="173"/>
      <c r="AC120" s="113"/>
      <c r="AD120" s="171"/>
      <c r="AE120" s="171"/>
      <c r="AF120" s="174"/>
      <c r="AG120" s="203"/>
      <c r="AH120" s="169"/>
      <c r="AI120" s="113"/>
      <c r="AJ120" s="171"/>
      <c r="AK120" s="174"/>
      <c r="AL120" s="203"/>
      <c r="AM120" s="169"/>
      <c r="AN120" s="113"/>
      <c r="AO120" s="181"/>
      <c r="AP120" s="174"/>
      <c r="AQ120" s="175"/>
      <c r="AR120" s="169"/>
      <c r="AS120" s="114"/>
      <c r="AT120" s="171"/>
      <c r="AU120" s="174"/>
      <c r="AV120" s="203"/>
      <c r="AW120" s="169"/>
      <c r="AX120" s="113"/>
      <c r="AY120" s="171"/>
      <c r="AZ120" s="171"/>
      <c r="BA120" s="171"/>
      <c r="BB120" s="174"/>
      <c r="BC120" s="175"/>
      <c r="BD120" s="176"/>
      <c r="BE120" s="130"/>
      <c r="BF120" s="171"/>
      <c r="BG120" s="171"/>
      <c r="BH120" s="171"/>
      <c r="BI120" s="171"/>
      <c r="BJ120" s="174"/>
      <c r="BK120" s="203"/>
      <c r="BL120" s="169"/>
      <c r="BM120" s="113"/>
      <c r="BN120" s="171"/>
      <c r="BO120" s="171"/>
      <c r="BP120" s="174"/>
      <c r="BQ120" s="203"/>
      <c r="BR120" s="169"/>
      <c r="BS120" s="113"/>
      <c r="BT120" s="171"/>
      <c r="BU120" s="171"/>
      <c r="BV120" s="171"/>
      <c r="BW120" s="171"/>
      <c r="BX120" s="171"/>
      <c r="BY120" s="174"/>
      <c r="BZ120" s="203"/>
      <c r="CA120" s="169"/>
      <c r="CB120" s="113" t="s">
        <v>71</v>
      </c>
      <c r="CC120" s="171">
        <v>9</v>
      </c>
      <c r="CD120" s="171">
        <v>4</v>
      </c>
      <c r="CE120" s="171" t="s">
        <v>30</v>
      </c>
      <c r="CF120" s="174" t="s">
        <v>30</v>
      </c>
      <c r="CG120" s="204">
        <v>103.52182518111363</v>
      </c>
      <c r="CH120" s="205"/>
    </row>
    <row r="121" spans="1:86" s="206" customFormat="1" ht="12.75" customHeight="1" x14ac:dyDescent="0.2">
      <c r="A121" s="32">
        <v>38</v>
      </c>
      <c r="B121" s="110" t="s">
        <v>43</v>
      </c>
      <c r="C121" s="110" t="s">
        <v>624</v>
      </c>
      <c r="D121" s="33" t="s">
        <v>143</v>
      </c>
      <c r="E121" s="111" t="s">
        <v>625</v>
      </c>
      <c r="F121" s="112"/>
      <c r="G121" s="252">
        <f t="shared" si="12"/>
        <v>0</v>
      </c>
      <c r="H121" s="152">
        <f t="shared" si="13"/>
        <v>103.3638825092813</v>
      </c>
      <c r="I121" s="179">
        <f t="shared" si="14"/>
        <v>1</v>
      </c>
      <c r="J121" s="179">
        <f t="shared" si="15"/>
        <v>3</v>
      </c>
      <c r="K121" s="170"/>
      <c r="L121" s="113"/>
      <c r="M121" s="171"/>
      <c r="N121" s="171"/>
      <c r="O121" s="172"/>
      <c r="P121" s="173"/>
      <c r="Q121" s="113"/>
      <c r="R121" s="171"/>
      <c r="S121" s="171"/>
      <c r="T121" s="174"/>
      <c r="U121" s="175"/>
      <c r="V121" s="173"/>
      <c r="W121" s="113"/>
      <c r="X121" s="171"/>
      <c r="Y121" s="171"/>
      <c r="Z121" s="171"/>
      <c r="AA121" s="172"/>
      <c r="AB121" s="173"/>
      <c r="AC121" s="113"/>
      <c r="AD121" s="171"/>
      <c r="AE121" s="171"/>
      <c r="AF121" s="174"/>
      <c r="AG121" s="203"/>
      <c r="AH121" s="169"/>
      <c r="AI121" s="113"/>
      <c r="AJ121" s="171"/>
      <c r="AK121" s="174"/>
      <c r="AL121" s="203"/>
      <c r="AM121" s="169"/>
      <c r="AN121" s="113"/>
      <c r="AO121" s="181"/>
      <c r="AP121" s="174"/>
      <c r="AQ121" s="175"/>
      <c r="AR121" s="169"/>
      <c r="AS121" s="114"/>
      <c r="AT121" s="171"/>
      <c r="AU121" s="174"/>
      <c r="AV121" s="203"/>
      <c r="AW121" s="169"/>
      <c r="AX121" s="113"/>
      <c r="AY121" s="171"/>
      <c r="AZ121" s="171"/>
      <c r="BA121" s="171"/>
      <c r="BB121" s="174"/>
      <c r="BC121" s="175"/>
      <c r="BD121" s="176"/>
      <c r="BE121" s="130"/>
      <c r="BF121" s="171"/>
      <c r="BG121" s="171"/>
      <c r="BH121" s="171"/>
      <c r="BI121" s="171"/>
      <c r="BJ121" s="174"/>
      <c r="BK121" s="203"/>
      <c r="BL121" s="169"/>
      <c r="BM121" s="113" t="s">
        <v>73</v>
      </c>
      <c r="BN121" s="171">
        <v>7</v>
      </c>
      <c r="BO121" s="171">
        <v>6</v>
      </c>
      <c r="BP121" s="174">
        <v>8</v>
      </c>
      <c r="BQ121" s="203">
        <v>103.3638825092813</v>
      </c>
      <c r="BR121" s="169"/>
      <c r="BS121" s="113"/>
      <c r="BT121" s="171"/>
      <c r="BU121" s="171"/>
      <c r="BV121" s="171"/>
      <c r="BW121" s="171"/>
      <c r="BX121" s="171"/>
      <c r="BY121" s="174"/>
      <c r="BZ121" s="203"/>
      <c r="CA121" s="169"/>
      <c r="CB121" s="113"/>
      <c r="CC121" s="171"/>
      <c r="CD121" s="171"/>
      <c r="CE121" s="171"/>
      <c r="CF121" s="174"/>
      <c r="CG121" s="204"/>
      <c r="CH121" s="205"/>
    </row>
    <row r="122" spans="1:86" s="206" customFormat="1" ht="12.75" hidden="1" customHeight="1" x14ac:dyDescent="0.2">
      <c r="A122" s="32">
        <v>49</v>
      </c>
      <c r="B122" s="110" t="s">
        <v>42</v>
      </c>
      <c r="C122" s="110">
        <v>920</v>
      </c>
      <c r="D122" s="33" t="s">
        <v>134</v>
      </c>
      <c r="E122" s="111" t="s">
        <v>330</v>
      </c>
      <c r="F122" s="112"/>
      <c r="G122" s="252">
        <f t="shared" si="12"/>
        <v>0</v>
      </c>
      <c r="H122" s="152">
        <f t="shared" si="13"/>
        <v>103.09984838316907</v>
      </c>
      <c r="I122" s="179">
        <f t="shared" si="14"/>
        <v>1</v>
      </c>
      <c r="J122" s="179">
        <f t="shared" si="15"/>
        <v>4</v>
      </c>
      <c r="K122" s="170"/>
      <c r="L122" s="113"/>
      <c r="M122" s="171"/>
      <c r="N122" s="171"/>
      <c r="O122" s="172"/>
      <c r="P122" s="173"/>
      <c r="Q122" s="113"/>
      <c r="R122" s="171"/>
      <c r="S122" s="171"/>
      <c r="T122" s="174"/>
      <c r="U122" s="175"/>
      <c r="V122" s="173"/>
      <c r="W122" s="113"/>
      <c r="X122" s="171"/>
      <c r="Y122" s="171"/>
      <c r="Z122" s="171"/>
      <c r="AA122" s="172"/>
      <c r="AB122" s="173"/>
      <c r="AC122" s="113"/>
      <c r="AD122" s="171"/>
      <c r="AE122" s="171"/>
      <c r="AF122" s="174"/>
      <c r="AG122" s="203"/>
      <c r="AH122" s="169"/>
      <c r="AI122" s="113"/>
      <c r="AJ122" s="171"/>
      <c r="AK122" s="174"/>
      <c r="AL122" s="203"/>
      <c r="AM122" s="169"/>
      <c r="AN122" s="113"/>
      <c r="AO122" s="181"/>
      <c r="AP122" s="174"/>
      <c r="AQ122" s="175"/>
      <c r="AR122" s="169"/>
      <c r="AS122" s="114"/>
      <c r="AT122" s="171"/>
      <c r="AU122" s="174"/>
      <c r="AV122" s="203"/>
      <c r="AW122" s="169"/>
      <c r="AX122" s="113"/>
      <c r="AY122" s="171"/>
      <c r="AZ122" s="171"/>
      <c r="BA122" s="171"/>
      <c r="BB122" s="174"/>
      <c r="BC122" s="175"/>
      <c r="BD122" s="176"/>
      <c r="BE122" s="130"/>
      <c r="BF122" s="171"/>
      <c r="BG122" s="171"/>
      <c r="BH122" s="171"/>
      <c r="BI122" s="171"/>
      <c r="BJ122" s="174"/>
      <c r="BK122" s="203"/>
      <c r="BL122" s="169"/>
      <c r="BM122" s="113"/>
      <c r="BN122" s="171"/>
      <c r="BO122" s="171"/>
      <c r="BP122" s="174"/>
      <c r="BQ122" s="203"/>
      <c r="BR122" s="169"/>
      <c r="BS122" s="113"/>
      <c r="BT122" s="171"/>
      <c r="BU122" s="171"/>
      <c r="BV122" s="171"/>
      <c r="BW122" s="171"/>
      <c r="BX122" s="171"/>
      <c r="BY122" s="174"/>
      <c r="BZ122" s="203"/>
      <c r="CA122" s="169"/>
      <c r="CB122" s="113" t="s">
        <v>69</v>
      </c>
      <c r="CC122" s="171">
        <v>7</v>
      </c>
      <c r="CD122" s="171">
        <v>4</v>
      </c>
      <c r="CE122" s="171">
        <v>6</v>
      </c>
      <c r="CF122" s="174" t="s">
        <v>32</v>
      </c>
      <c r="CG122" s="204">
        <v>103.09984838316907</v>
      </c>
      <c r="CH122" s="205"/>
    </row>
    <row r="123" spans="1:86" s="206" customFormat="1" ht="12.75" hidden="1" customHeight="1" x14ac:dyDescent="0.2">
      <c r="A123" s="32">
        <v>50</v>
      </c>
      <c r="B123" s="110" t="s">
        <v>42</v>
      </c>
      <c r="C123" s="110">
        <v>22</v>
      </c>
      <c r="D123" s="33" t="s">
        <v>237</v>
      </c>
      <c r="E123" s="111" t="s">
        <v>710</v>
      </c>
      <c r="F123" s="112"/>
      <c r="G123" s="252">
        <f t="shared" si="12"/>
        <v>0</v>
      </c>
      <c r="H123" s="152">
        <f t="shared" si="13"/>
        <v>91.267545820875483</v>
      </c>
      <c r="I123" s="179">
        <f t="shared" si="14"/>
        <v>1</v>
      </c>
      <c r="J123" s="179">
        <f t="shared" si="15"/>
        <v>4</v>
      </c>
      <c r="K123" s="170"/>
      <c r="L123" s="113"/>
      <c r="M123" s="171"/>
      <c r="N123" s="171"/>
      <c r="O123" s="172"/>
      <c r="P123" s="173"/>
      <c r="Q123" s="113"/>
      <c r="R123" s="171"/>
      <c r="S123" s="171"/>
      <c r="T123" s="174"/>
      <c r="U123" s="175"/>
      <c r="V123" s="173"/>
      <c r="W123" s="113"/>
      <c r="X123" s="171"/>
      <c r="Y123" s="171"/>
      <c r="Z123" s="171"/>
      <c r="AA123" s="172"/>
      <c r="AB123" s="173"/>
      <c r="AC123" s="113"/>
      <c r="AD123" s="171"/>
      <c r="AE123" s="171"/>
      <c r="AF123" s="174"/>
      <c r="AG123" s="203"/>
      <c r="AH123" s="169"/>
      <c r="AI123" s="113"/>
      <c r="AJ123" s="171"/>
      <c r="AK123" s="174"/>
      <c r="AL123" s="203"/>
      <c r="AM123" s="169"/>
      <c r="AN123" s="113"/>
      <c r="AO123" s="181"/>
      <c r="AP123" s="174"/>
      <c r="AQ123" s="175"/>
      <c r="AR123" s="169"/>
      <c r="AS123" s="114"/>
      <c r="AT123" s="171"/>
      <c r="AU123" s="174"/>
      <c r="AV123" s="203"/>
      <c r="AW123" s="169"/>
      <c r="AX123" s="113"/>
      <c r="AY123" s="171"/>
      <c r="AZ123" s="171"/>
      <c r="BA123" s="171"/>
      <c r="BB123" s="174"/>
      <c r="BC123" s="175"/>
      <c r="BD123" s="176"/>
      <c r="BE123" s="130"/>
      <c r="BF123" s="171"/>
      <c r="BG123" s="171"/>
      <c r="BH123" s="171"/>
      <c r="BI123" s="171"/>
      <c r="BJ123" s="174"/>
      <c r="BK123" s="203"/>
      <c r="BL123" s="169"/>
      <c r="BM123" s="113"/>
      <c r="BN123" s="171"/>
      <c r="BO123" s="171"/>
      <c r="BP123" s="174"/>
      <c r="BQ123" s="203"/>
      <c r="BR123" s="169"/>
      <c r="BS123" s="113"/>
      <c r="BT123" s="171"/>
      <c r="BU123" s="171"/>
      <c r="BV123" s="171"/>
      <c r="BW123" s="171"/>
      <c r="BX123" s="171"/>
      <c r="BY123" s="174"/>
      <c r="BZ123" s="203"/>
      <c r="CA123" s="169"/>
      <c r="CB123" s="113" t="s">
        <v>68</v>
      </c>
      <c r="CC123" s="171">
        <v>13</v>
      </c>
      <c r="CD123" s="171">
        <v>6</v>
      </c>
      <c r="CE123" s="171" t="s">
        <v>31</v>
      </c>
      <c r="CF123" s="174" t="s">
        <v>31</v>
      </c>
      <c r="CG123" s="204">
        <v>91.267545820875483</v>
      </c>
      <c r="CH123" s="205"/>
    </row>
    <row r="124" spans="1:86" s="206" customFormat="1" ht="12.75" hidden="1" customHeight="1" x14ac:dyDescent="0.2">
      <c r="A124" s="32">
        <v>51</v>
      </c>
      <c r="B124" s="110" t="s">
        <v>42</v>
      </c>
      <c r="C124" s="110"/>
      <c r="D124" s="33" t="s">
        <v>533</v>
      </c>
      <c r="E124" s="111" t="s">
        <v>534</v>
      </c>
      <c r="F124" s="112"/>
      <c r="G124" s="252">
        <f t="shared" si="12"/>
        <v>76.249387366082999</v>
      </c>
      <c r="H124" s="152">
        <f t="shared" si="13"/>
        <v>76.249387366082999</v>
      </c>
      <c r="I124" s="179">
        <f t="shared" si="14"/>
        <v>1</v>
      </c>
      <c r="J124" s="179">
        <f t="shared" si="15"/>
        <v>4</v>
      </c>
      <c r="K124" s="170"/>
      <c r="L124" s="113"/>
      <c r="M124" s="171"/>
      <c r="N124" s="171"/>
      <c r="O124" s="172"/>
      <c r="P124" s="173"/>
      <c r="Q124" s="113"/>
      <c r="R124" s="171"/>
      <c r="S124" s="171"/>
      <c r="T124" s="174"/>
      <c r="U124" s="175"/>
      <c r="V124" s="173"/>
      <c r="W124" s="113"/>
      <c r="X124" s="171"/>
      <c r="Y124" s="171"/>
      <c r="Z124" s="171"/>
      <c r="AA124" s="172"/>
      <c r="AB124" s="173"/>
      <c r="AC124" s="113"/>
      <c r="AD124" s="171"/>
      <c r="AE124" s="171"/>
      <c r="AF124" s="174"/>
      <c r="AG124" s="203"/>
      <c r="AH124" s="169"/>
      <c r="AI124" s="113"/>
      <c r="AJ124" s="171"/>
      <c r="AK124" s="174"/>
      <c r="AL124" s="203"/>
      <c r="AM124" s="169"/>
      <c r="AN124" s="113"/>
      <c r="AO124" s="181"/>
      <c r="AP124" s="174"/>
      <c r="AQ124" s="175"/>
      <c r="AR124" s="169"/>
      <c r="AS124" s="114"/>
      <c r="AT124" s="171"/>
      <c r="AU124" s="174"/>
      <c r="AV124" s="203"/>
      <c r="AW124" s="169"/>
      <c r="AX124" s="113" t="s">
        <v>170</v>
      </c>
      <c r="AY124" s="171" t="s">
        <v>30</v>
      </c>
      <c r="AZ124" s="171">
        <v>6</v>
      </c>
      <c r="BA124" s="171" t="s">
        <v>30</v>
      </c>
      <c r="BB124" s="174" t="s">
        <v>30</v>
      </c>
      <c r="BC124" s="175">
        <v>76.249387366082999</v>
      </c>
      <c r="BD124" s="176"/>
      <c r="BE124" s="130"/>
      <c r="BF124" s="171"/>
      <c r="BG124" s="171"/>
      <c r="BH124" s="171"/>
      <c r="BI124" s="171"/>
      <c r="BJ124" s="174"/>
      <c r="BK124" s="203"/>
      <c r="BL124" s="169"/>
      <c r="BM124" s="113"/>
      <c r="BN124" s="171"/>
      <c r="BO124" s="171"/>
      <c r="BP124" s="174"/>
      <c r="BQ124" s="203"/>
      <c r="BR124" s="169"/>
      <c r="BS124" s="113"/>
      <c r="BT124" s="171"/>
      <c r="BU124" s="171"/>
      <c r="BV124" s="171"/>
      <c r="BW124" s="171"/>
      <c r="BX124" s="171"/>
      <c r="BY124" s="174"/>
      <c r="BZ124" s="203"/>
      <c r="CA124" s="169"/>
      <c r="CB124" s="113"/>
      <c r="CC124" s="171"/>
      <c r="CD124" s="171"/>
      <c r="CE124" s="171"/>
      <c r="CF124" s="174"/>
      <c r="CG124" s="204"/>
      <c r="CH124" s="205"/>
    </row>
    <row r="125" spans="1:86" s="206" customFormat="1" ht="12.75" hidden="1" customHeight="1" x14ac:dyDescent="0.2">
      <c r="A125" s="32">
        <v>30</v>
      </c>
      <c r="B125" s="110" t="s">
        <v>41</v>
      </c>
      <c r="C125" s="110">
        <v>49</v>
      </c>
      <c r="D125" s="33" t="s">
        <v>677</v>
      </c>
      <c r="E125" s="111" t="s">
        <v>678</v>
      </c>
      <c r="F125" s="112"/>
      <c r="G125" s="252">
        <f t="shared" si="12"/>
        <v>0</v>
      </c>
      <c r="H125" s="152">
        <f t="shared" si="13"/>
        <v>70.915149811213496</v>
      </c>
      <c r="I125" s="179">
        <f t="shared" si="14"/>
        <v>1</v>
      </c>
      <c r="J125" s="179">
        <f t="shared" si="15"/>
        <v>5</v>
      </c>
      <c r="K125" s="170"/>
      <c r="L125" s="113"/>
      <c r="M125" s="171"/>
      <c r="N125" s="171"/>
      <c r="O125" s="172"/>
      <c r="P125" s="173"/>
      <c r="Q125" s="113"/>
      <c r="R125" s="171"/>
      <c r="S125" s="171"/>
      <c r="T125" s="174"/>
      <c r="U125" s="175"/>
      <c r="V125" s="173"/>
      <c r="W125" s="113"/>
      <c r="X125" s="171"/>
      <c r="Y125" s="171"/>
      <c r="Z125" s="171"/>
      <c r="AA125" s="172"/>
      <c r="AB125" s="173"/>
      <c r="AC125" s="113"/>
      <c r="AD125" s="171"/>
      <c r="AE125" s="171"/>
      <c r="AF125" s="174"/>
      <c r="AG125" s="203"/>
      <c r="AH125" s="169"/>
      <c r="AI125" s="113"/>
      <c r="AJ125" s="171"/>
      <c r="AK125" s="174"/>
      <c r="AL125" s="203"/>
      <c r="AM125" s="169"/>
      <c r="AN125" s="113"/>
      <c r="AO125" s="181"/>
      <c r="AP125" s="174"/>
      <c r="AQ125" s="175"/>
      <c r="AR125" s="169"/>
      <c r="AS125" s="114"/>
      <c r="AT125" s="171"/>
      <c r="AU125" s="174"/>
      <c r="AV125" s="203"/>
      <c r="AW125" s="169"/>
      <c r="AX125" s="113"/>
      <c r="AY125" s="171"/>
      <c r="AZ125" s="171"/>
      <c r="BA125" s="171"/>
      <c r="BB125" s="174"/>
      <c r="BC125" s="175"/>
      <c r="BD125" s="176"/>
      <c r="BE125" s="130"/>
      <c r="BF125" s="171"/>
      <c r="BG125" s="171"/>
      <c r="BH125" s="171"/>
      <c r="BI125" s="171"/>
      <c r="BJ125" s="174"/>
      <c r="BK125" s="203"/>
      <c r="BL125" s="169"/>
      <c r="BM125" s="113"/>
      <c r="BN125" s="171"/>
      <c r="BO125" s="171"/>
      <c r="BP125" s="174"/>
      <c r="BQ125" s="203"/>
      <c r="BR125" s="169"/>
      <c r="BS125" s="113" t="s">
        <v>649</v>
      </c>
      <c r="BT125" s="171">
        <v>9</v>
      </c>
      <c r="BU125" s="171">
        <v>10</v>
      </c>
      <c r="BV125" s="171">
        <v>10</v>
      </c>
      <c r="BW125" s="171">
        <v>10</v>
      </c>
      <c r="BX125" s="171">
        <v>9</v>
      </c>
      <c r="BY125" s="174"/>
      <c r="BZ125" s="203">
        <v>70.915149811213496</v>
      </c>
      <c r="CA125" s="169"/>
      <c r="CB125" s="113"/>
      <c r="CC125" s="171"/>
      <c r="CD125" s="171"/>
      <c r="CE125" s="171"/>
      <c r="CF125" s="174"/>
      <c r="CG125" s="204"/>
      <c r="CH125" s="205"/>
    </row>
    <row r="126" spans="1:86" s="206" customFormat="1" ht="12.75" customHeight="1" x14ac:dyDescent="0.2">
      <c r="A126" s="32">
        <v>39</v>
      </c>
      <c r="B126" s="110" t="s">
        <v>43</v>
      </c>
      <c r="C126" s="110" t="s">
        <v>348</v>
      </c>
      <c r="D126" s="33" t="s">
        <v>349</v>
      </c>
      <c r="E126" s="111" t="s">
        <v>350</v>
      </c>
      <c r="F126" s="112"/>
      <c r="G126" s="252">
        <f t="shared" si="12"/>
        <v>69.67696662330647</v>
      </c>
      <c r="H126" s="152">
        <f t="shared" si="13"/>
        <v>69.67696662330647</v>
      </c>
      <c r="I126" s="179">
        <f t="shared" si="14"/>
        <v>1</v>
      </c>
      <c r="J126" s="179">
        <f t="shared" si="15"/>
        <v>2</v>
      </c>
      <c r="K126" s="170"/>
      <c r="L126" s="113"/>
      <c r="M126" s="171"/>
      <c r="N126" s="171"/>
      <c r="O126" s="172"/>
      <c r="P126" s="173"/>
      <c r="Q126" s="113"/>
      <c r="R126" s="171"/>
      <c r="S126" s="171"/>
      <c r="T126" s="174"/>
      <c r="U126" s="175"/>
      <c r="V126" s="173"/>
      <c r="W126" s="113"/>
      <c r="X126" s="171"/>
      <c r="Y126" s="171"/>
      <c r="Z126" s="171"/>
      <c r="AA126" s="172"/>
      <c r="AB126" s="173"/>
      <c r="AC126" s="113"/>
      <c r="AD126" s="171"/>
      <c r="AE126" s="171"/>
      <c r="AF126" s="174"/>
      <c r="AG126" s="203"/>
      <c r="AH126" s="169"/>
      <c r="AI126" s="113" t="s">
        <v>43</v>
      </c>
      <c r="AJ126" s="171">
        <v>3</v>
      </c>
      <c r="AK126" s="174" t="s">
        <v>31</v>
      </c>
      <c r="AL126" s="203">
        <v>69.67696662330647</v>
      </c>
      <c r="AM126" s="169"/>
      <c r="AN126" s="113"/>
      <c r="AO126" s="181"/>
      <c r="AP126" s="174"/>
      <c r="AQ126" s="175"/>
      <c r="AR126" s="169"/>
      <c r="AS126" s="114"/>
      <c r="AT126" s="171"/>
      <c r="AU126" s="174"/>
      <c r="AV126" s="203"/>
      <c r="AW126" s="169"/>
      <c r="AX126" s="113"/>
      <c r="AY126" s="171"/>
      <c r="AZ126" s="171"/>
      <c r="BA126" s="171"/>
      <c r="BB126" s="174"/>
      <c r="BC126" s="175"/>
      <c r="BD126" s="176"/>
      <c r="BE126" s="130"/>
      <c r="BF126" s="171"/>
      <c r="BG126" s="171"/>
      <c r="BH126" s="171"/>
      <c r="BI126" s="171"/>
      <c r="BJ126" s="174"/>
      <c r="BK126" s="203"/>
      <c r="BL126" s="169"/>
      <c r="BM126" s="113"/>
      <c r="BN126" s="171"/>
      <c r="BO126" s="171"/>
      <c r="BP126" s="174"/>
      <c r="BQ126" s="203"/>
      <c r="BR126" s="169"/>
      <c r="BS126" s="113"/>
      <c r="BT126" s="171"/>
      <c r="BU126" s="171"/>
      <c r="BV126" s="171"/>
      <c r="BW126" s="171"/>
      <c r="BX126" s="171"/>
      <c r="BY126" s="174"/>
      <c r="BZ126" s="203"/>
      <c r="CA126" s="169"/>
      <c r="CB126" s="113"/>
      <c r="CC126" s="171"/>
      <c r="CD126" s="171"/>
      <c r="CE126" s="171"/>
      <c r="CF126" s="174"/>
      <c r="CG126" s="204"/>
      <c r="CH126" s="205"/>
    </row>
    <row r="127" spans="1:86" s="206" customFormat="1" ht="12.75" customHeight="1" x14ac:dyDescent="0.2">
      <c r="A127" s="32">
        <v>40</v>
      </c>
      <c r="B127" s="110" t="s">
        <v>43</v>
      </c>
      <c r="C127" s="110" t="s">
        <v>399</v>
      </c>
      <c r="D127" s="33" t="s">
        <v>400</v>
      </c>
      <c r="E127" s="111" t="s">
        <v>401</v>
      </c>
      <c r="F127" s="112"/>
      <c r="G127" s="252">
        <f t="shared" si="12"/>
        <v>61.42667503568731</v>
      </c>
      <c r="H127" s="152">
        <f t="shared" si="13"/>
        <v>61.42667503568731</v>
      </c>
      <c r="I127" s="179">
        <f t="shared" si="14"/>
        <v>2</v>
      </c>
      <c r="J127" s="179">
        <f t="shared" si="15"/>
        <v>4</v>
      </c>
      <c r="K127" s="170"/>
      <c r="L127" s="113"/>
      <c r="M127" s="171"/>
      <c r="N127" s="171"/>
      <c r="O127" s="172"/>
      <c r="P127" s="173"/>
      <c r="Q127" s="113"/>
      <c r="R127" s="171"/>
      <c r="S127" s="171"/>
      <c r="T127" s="174"/>
      <c r="U127" s="175"/>
      <c r="V127" s="173"/>
      <c r="W127" s="113"/>
      <c r="X127" s="171"/>
      <c r="Y127" s="171"/>
      <c r="Z127" s="171"/>
      <c r="AA127" s="172"/>
      <c r="AB127" s="173"/>
      <c r="AC127" s="113" t="s">
        <v>43</v>
      </c>
      <c r="AD127" s="171">
        <v>8</v>
      </c>
      <c r="AE127" s="171">
        <v>9</v>
      </c>
      <c r="AF127" s="174" t="s">
        <v>30</v>
      </c>
      <c r="AG127" s="203">
        <v>61.42667503568731</v>
      </c>
      <c r="AH127" s="169"/>
      <c r="AI127" s="113" t="s">
        <v>43</v>
      </c>
      <c r="AJ127" s="171" t="s">
        <v>31</v>
      </c>
      <c r="AK127" s="174"/>
      <c r="AL127" s="203">
        <v>0</v>
      </c>
      <c r="AM127" s="169"/>
      <c r="AN127" s="113"/>
      <c r="AO127" s="181"/>
      <c r="AP127" s="174"/>
      <c r="AQ127" s="175"/>
      <c r="AR127" s="169"/>
      <c r="AS127" s="114"/>
      <c r="AT127" s="171"/>
      <c r="AU127" s="174"/>
      <c r="AV127" s="203"/>
      <c r="AW127" s="169"/>
      <c r="AX127" s="113"/>
      <c r="AY127" s="171"/>
      <c r="AZ127" s="171"/>
      <c r="BA127" s="171"/>
      <c r="BB127" s="174"/>
      <c r="BC127" s="175"/>
      <c r="BD127" s="176"/>
      <c r="BE127" s="130"/>
      <c r="BF127" s="171"/>
      <c r="BG127" s="171"/>
      <c r="BH127" s="171"/>
      <c r="BI127" s="171"/>
      <c r="BJ127" s="174"/>
      <c r="BK127" s="203"/>
      <c r="BL127" s="169"/>
      <c r="BM127" s="113"/>
      <c r="BN127" s="171"/>
      <c r="BO127" s="171"/>
      <c r="BP127" s="174"/>
      <c r="BQ127" s="203"/>
      <c r="BR127" s="169"/>
      <c r="BS127" s="113"/>
      <c r="BT127" s="171"/>
      <c r="BU127" s="171"/>
      <c r="BV127" s="171"/>
      <c r="BW127" s="171"/>
      <c r="BX127" s="171"/>
      <c r="BY127" s="174"/>
      <c r="BZ127" s="203"/>
      <c r="CA127" s="169"/>
      <c r="CB127" s="113"/>
      <c r="CC127" s="171"/>
      <c r="CD127" s="171"/>
      <c r="CE127" s="171"/>
      <c r="CF127" s="174"/>
      <c r="CG127" s="204"/>
      <c r="CH127" s="205"/>
    </row>
    <row r="128" spans="1:86" s="206" customFormat="1" ht="12.75" hidden="1" customHeight="1" x14ac:dyDescent="0.2">
      <c r="A128" s="32">
        <v>52</v>
      </c>
      <c r="B128" s="110" t="s">
        <v>42</v>
      </c>
      <c r="C128" s="110"/>
      <c r="D128" s="33" t="s">
        <v>261</v>
      </c>
      <c r="E128" s="111" t="s">
        <v>513</v>
      </c>
      <c r="F128" s="112"/>
      <c r="G128" s="252">
        <f t="shared" si="12"/>
        <v>60.969100130080562</v>
      </c>
      <c r="H128" s="152">
        <f t="shared" si="13"/>
        <v>60.969100130080562</v>
      </c>
      <c r="I128" s="179">
        <f t="shared" si="14"/>
        <v>1</v>
      </c>
      <c r="J128" s="179">
        <f t="shared" si="15"/>
        <v>2</v>
      </c>
      <c r="K128" s="170"/>
      <c r="L128" s="113"/>
      <c r="M128" s="171"/>
      <c r="N128" s="171"/>
      <c r="O128" s="172"/>
      <c r="P128" s="173"/>
      <c r="Q128" s="113"/>
      <c r="R128" s="171"/>
      <c r="S128" s="171"/>
      <c r="T128" s="174"/>
      <c r="U128" s="175"/>
      <c r="V128" s="173"/>
      <c r="W128" s="113"/>
      <c r="X128" s="171"/>
      <c r="Y128" s="171"/>
      <c r="Z128" s="171"/>
      <c r="AA128" s="172"/>
      <c r="AB128" s="173"/>
      <c r="AC128" s="113"/>
      <c r="AD128" s="171"/>
      <c r="AE128" s="171"/>
      <c r="AF128" s="174"/>
      <c r="AG128" s="203"/>
      <c r="AH128" s="169"/>
      <c r="AI128" s="113"/>
      <c r="AJ128" s="171"/>
      <c r="AK128" s="174"/>
      <c r="AL128" s="203"/>
      <c r="AM128" s="169"/>
      <c r="AN128" s="113"/>
      <c r="AO128" s="181"/>
      <c r="AP128" s="174"/>
      <c r="AQ128" s="175"/>
      <c r="AR128" s="169"/>
      <c r="AS128" s="114" t="s">
        <v>6</v>
      </c>
      <c r="AT128" s="171" t="s">
        <v>30</v>
      </c>
      <c r="AU128" s="174">
        <v>4</v>
      </c>
      <c r="AV128" s="203">
        <v>60.969100130080562</v>
      </c>
      <c r="AW128" s="169"/>
      <c r="AX128" s="113"/>
      <c r="AY128" s="171"/>
      <c r="AZ128" s="171"/>
      <c r="BA128" s="171"/>
      <c r="BB128" s="174"/>
      <c r="BC128" s="175"/>
      <c r="BD128" s="176"/>
      <c r="BE128" s="130"/>
      <c r="BF128" s="171"/>
      <c r="BG128" s="171"/>
      <c r="BH128" s="171"/>
      <c r="BI128" s="171"/>
      <c r="BJ128" s="174"/>
      <c r="BK128" s="203"/>
      <c r="BL128" s="169"/>
      <c r="BM128" s="113"/>
      <c r="BN128" s="171"/>
      <c r="BO128" s="171"/>
      <c r="BP128" s="174"/>
      <c r="BQ128" s="203"/>
      <c r="BR128" s="169"/>
      <c r="BS128" s="113"/>
      <c r="BT128" s="171"/>
      <c r="BU128" s="171"/>
      <c r="BV128" s="171"/>
      <c r="BW128" s="171"/>
      <c r="BX128" s="171"/>
      <c r="BY128" s="174"/>
      <c r="BZ128" s="203"/>
      <c r="CA128" s="169"/>
      <c r="CB128" s="113"/>
      <c r="CC128" s="171"/>
      <c r="CD128" s="171"/>
      <c r="CE128" s="171"/>
      <c r="CF128" s="174"/>
      <c r="CG128" s="204"/>
      <c r="CH128" s="205"/>
    </row>
    <row r="129" spans="1:86" s="206" customFormat="1" ht="12.75" hidden="1" customHeight="1" x14ac:dyDescent="0.2">
      <c r="A129" s="32">
        <v>31</v>
      </c>
      <c r="B129" s="110" t="s">
        <v>41</v>
      </c>
      <c r="C129" s="110" t="s">
        <v>341</v>
      </c>
      <c r="D129" s="33" t="s">
        <v>145</v>
      </c>
      <c r="E129" s="111" t="s">
        <v>342</v>
      </c>
      <c r="F129" s="112"/>
      <c r="G129" s="252">
        <f t="shared" si="12"/>
        <v>0</v>
      </c>
      <c r="H129" s="152">
        <f t="shared" si="13"/>
        <v>60</v>
      </c>
      <c r="I129" s="179">
        <f t="shared" si="14"/>
        <v>1</v>
      </c>
      <c r="J129" s="179">
        <f t="shared" si="15"/>
        <v>4</v>
      </c>
      <c r="K129" s="170"/>
      <c r="L129" s="113"/>
      <c r="M129" s="171"/>
      <c r="N129" s="171"/>
      <c r="O129" s="172"/>
      <c r="P129" s="173"/>
      <c r="Q129" s="113"/>
      <c r="R129" s="171"/>
      <c r="S129" s="171"/>
      <c r="T129" s="174"/>
      <c r="U129" s="175"/>
      <c r="V129" s="173"/>
      <c r="W129" s="113"/>
      <c r="X129" s="171"/>
      <c r="Y129" s="171"/>
      <c r="Z129" s="171"/>
      <c r="AA129" s="172"/>
      <c r="AB129" s="173"/>
      <c r="AC129" s="113"/>
      <c r="AD129" s="171"/>
      <c r="AE129" s="171"/>
      <c r="AF129" s="174"/>
      <c r="AG129" s="203"/>
      <c r="AH129" s="169"/>
      <c r="AI129" s="113"/>
      <c r="AJ129" s="171"/>
      <c r="AK129" s="174"/>
      <c r="AL129" s="203"/>
      <c r="AM129" s="169"/>
      <c r="AN129" s="113"/>
      <c r="AO129" s="181"/>
      <c r="AP129" s="174"/>
      <c r="AQ129" s="175"/>
      <c r="AR129" s="169"/>
      <c r="AS129" s="114"/>
      <c r="AT129" s="171"/>
      <c r="AU129" s="174"/>
      <c r="AV129" s="203"/>
      <c r="AW129" s="169"/>
      <c r="AX129" s="113"/>
      <c r="AY129" s="171"/>
      <c r="AZ129" s="171"/>
      <c r="BA129" s="171"/>
      <c r="BB129" s="174"/>
      <c r="BC129" s="175"/>
      <c r="BD129" s="176"/>
      <c r="BE129" s="130"/>
      <c r="BF129" s="171"/>
      <c r="BG129" s="171"/>
      <c r="BH129" s="171"/>
      <c r="BI129" s="171"/>
      <c r="BJ129" s="174"/>
      <c r="BK129" s="203"/>
      <c r="BL129" s="169"/>
      <c r="BM129" s="113"/>
      <c r="BN129" s="171"/>
      <c r="BO129" s="171"/>
      <c r="BP129" s="174"/>
      <c r="BQ129" s="203"/>
      <c r="BR129" s="169"/>
      <c r="BS129" s="113"/>
      <c r="BT129" s="171"/>
      <c r="BU129" s="171"/>
      <c r="BV129" s="171"/>
      <c r="BW129" s="171"/>
      <c r="BX129" s="171"/>
      <c r="BY129" s="174"/>
      <c r="BZ129" s="203"/>
      <c r="CA129" s="169"/>
      <c r="CB129" s="113" t="s">
        <v>139</v>
      </c>
      <c r="CC129" s="171">
        <v>5</v>
      </c>
      <c r="CD129" s="171" t="s">
        <v>157</v>
      </c>
      <c r="CE129" s="171" t="s">
        <v>30</v>
      </c>
      <c r="CF129" s="174" t="s">
        <v>31</v>
      </c>
      <c r="CG129" s="204">
        <v>60</v>
      </c>
      <c r="CH129" s="205"/>
    </row>
    <row r="130" spans="1:86" s="206" customFormat="1" ht="12.75" customHeight="1" x14ac:dyDescent="0.2">
      <c r="A130" s="32">
        <v>41</v>
      </c>
      <c r="B130" s="110" t="s">
        <v>43</v>
      </c>
      <c r="C130" s="110" t="s">
        <v>260</v>
      </c>
      <c r="D130" s="33" t="s">
        <v>137</v>
      </c>
      <c r="E130" s="111" t="s">
        <v>248</v>
      </c>
      <c r="F130" s="112"/>
      <c r="G130" s="252">
        <f t="shared" si="12"/>
        <v>45.467494893392072</v>
      </c>
      <c r="H130" s="152">
        <f t="shared" si="13"/>
        <v>45.467494893392072</v>
      </c>
      <c r="I130" s="179">
        <f t="shared" si="14"/>
        <v>1</v>
      </c>
      <c r="J130" s="179">
        <f t="shared" si="15"/>
        <v>2</v>
      </c>
      <c r="K130" s="170"/>
      <c r="L130" s="113"/>
      <c r="M130" s="171"/>
      <c r="N130" s="171"/>
      <c r="O130" s="172"/>
      <c r="P130" s="173"/>
      <c r="Q130" s="113"/>
      <c r="R130" s="171"/>
      <c r="S130" s="171"/>
      <c r="T130" s="174"/>
      <c r="U130" s="175"/>
      <c r="V130" s="173"/>
      <c r="W130" s="113"/>
      <c r="X130" s="171"/>
      <c r="Y130" s="171"/>
      <c r="Z130" s="171"/>
      <c r="AA130" s="172"/>
      <c r="AB130" s="173"/>
      <c r="AC130" s="113"/>
      <c r="AD130" s="171"/>
      <c r="AE130" s="171"/>
      <c r="AF130" s="174"/>
      <c r="AG130" s="203"/>
      <c r="AH130" s="169"/>
      <c r="AI130" s="113"/>
      <c r="AJ130" s="171"/>
      <c r="AK130" s="174"/>
      <c r="AL130" s="203"/>
      <c r="AM130" s="169"/>
      <c r="AN130" s="113"/>
      <c r="AO130" s="181"/>
      <c r="AP130" s="174"/>
      <c r="AQ130" s="175"/>
      <c r="AR130" s="169"/>
      <c r="AS130" s="114" t="s">
        <v>43</v>
      </c>
      <c r="AT130" s="171">
        <v>8</v>
      </c>
      <c r="AU130" s="174">
        <v>8</v>
      </c>
      <c r="AV130" s="203">
        <v>45.467494893392072</v>
      </c>
      <c r="AW130" s="169"/>
      <c r="AX130" s="113"/>
      <c r="AY130" s="171"/>
      <c r="AZ130" s="171"/>
      <c r="BA130" s="171"/>
      <c r="BB130" s="174"/>
      <c r="BC130" s="175"/>
      <c r="BD130" s="176"/>
      <c r="BE130" s="130"/>
      <c r="BF130" s="171"/>
      <c r="BG130" s="171"/>
      <c r="BH130" s="171"/>
      <c r="BI130" s="171"/>
      <c r="BJ130" s="174"/>
      <c r="BK130" s="203"/>
      <c r="BL130" s="169"/>
      <c r="BM130" s="113"/>
      <c r="BN130" s="171"/>
      <c r="BO130" s="171"/>
      <c r="BP130" s="174"/>
      <c r="BQ130" s="203"/>
      <c r="BR130" s="169"/>
      <c r="BS130" s="113"/>
      <c r="BT130" s="171"/>
      <c r="BU130" s="171"/>
      <c r="BV130" s="171"/>
      <c r="BW130" s="171"/>
      <c r="BX130" s="171"/>
      <c r="BY130" s="174"/>
      <c r="BZ130" s="203"/>
      <c r="CA130" s="169"/>
      <c r="CB130" s="113"/>
      <c r="CC130" s="171"/>
      <c r="CD130" s="171"/>
      <c r="CE130" s="171"/>
      <c r="CF130" s="174"/>
      <c r="CG130" s="204"/>
      <c r="CH130" s="205"/>
    </row>
    <row r="131" spans="1:86" s="206" customFormat="1" ht="12.75" customHeight="1" x14ac:dyDescent="0.2">
      <c r="A131" s="32">
        <v>42</v>
      </c>
      <c r="B131" s="110" t="s">
        <v>43</v>
      </c>
      <c r="C131" s="110" t="s">
        <v>626</v>
      </c>
      <c r="D131" s="33" t="s">
        <v>252</v>
      </c>
      <c r="E131" s="111" t="s">
        <v>627</v>
      </c>
      <c r="F131" s="112"/>
      <c r="G131" s="252">
        <f t="shared" si="12"/>
        <v>0</v>
      </c>
      <c r="H131" s="152">
        <f t="shared" si="13"/>
        <v>44.955969668918257</v>
      </c>
      <c r="I131" s="179">
        <f t="shared" si="14"/>
        <v>1</v>
      </c>
      <c r="J131" s="179">
        <f t="shared" si="15"/>
        <v>3</v>
      </c>
      <c r="K131" s="170"/>
      <c r="L131" s="113"/>
      <c r="M131" s="171"/>
      <c r="N131" s="171"/>
      <c r="O131" s="172"/>
      <c r="P131" s="173"/>
      <c r="Q131" s="113"/>
      <c r="R131" s="171"/>
      <c r="S131" s="171"/>
      <c r="T131" s="174"/>
      <c r="U131" s="175"/>
      <c r="V131" s="173"/>
      <c r="W131" s="113"/>
      <c r="X131" s="171"/>
      <c r="Y131" s="171"/>
      <c r="Z131" s="171"/>
      <c r="AA131" s="172"/>
      <c r="AB131" s="173"/>
      <c r="AC131" s="113"/>
      <c r="AD131" s="171"/>
      <c r="AE131" s="171"/>
      <c r="AF131" s="174"/>
      <c r="AG131" s="203"/>
      <c r="AH131" s="169"/>
      <c r="AI131" s="113"/>
      <c r="AJ131" s="171"/>
      <c r="AK131" s="174"/>
      <c r="AL131" s="203"/>
      <c r="AM131" s="169"/>
      <c r="AN131" s="113"/>
      <c r="AO131" s="181"/>
      <c r="AP131" s="174"/>
      <c r="AQ131" s="175"/>
      <c r="AR131" s="169"/>
      <c r="AS131" s="114"/>
      <c r="AT131" s="171"/>
      <c r="AU131" s="174"/>
      <c r="AV131" s="203"/>
      <c r="AW131" s="169"/>
      <c r="AX131" s="113"/>
      <c r="AY131" s="171"/>
      <c r="AZ131" s="171"/>
      <c r="BA131" s="171"/>
      <c r="BB131" s="174"/>
      <c r="BC131" s="175"/>
      <c r="BD131" s="176"/>
      <c r="BE131" s="130"/>
      <c r="BF131" s="171"/>
      <c r="BG131" s="171"/>
      <c r="BH131" s="171"/>
      <c r="BI131" s="171"/>
      <c r="BJ131" s="174"/>
      <c r="BK131" s="203"/>
      <c r="BL131" s="169"/>
      <c r="BM131" s="113" t="s">
        <v>73</v>
      </c>
      <c r="BN131" s="171">
        <v>8</v>
      </c>
      <c r="BO131" s="171">
        <v>9</v>
      </c>
      <c r="BP131" s="174">
        <v>9</v>
      </c>
      <c r="BQ131" s="203">
        <v>44.955969668918257</v>
      </c>
      <c r="BR131" s="169"/>
      <c r="BS131" s="113"/>
      <c r="BT131" s="171"/>
      <c r="BU131" s="171"/>
      <c r="BV131" s="171"/>
      <c r="BW131" s="171"/>
      <c r="BX131" s="171"/>
      <c r="BY131" s="174"/>
      <c r="BZ131" s="203"/>
      <c r="CA131" s="169"/>
      <c r="CB131" s="113"/>
      <c r="CC131" s="171"/>
      <c r="CD131" s="171"/>
      <c r="CE131" s="171"/>
      <c r="CF131" s="174"/>
      <c r="CG131" s="204"/>
      <c r="CH131" s="205"/>
    </row>
    <row r="132" spans="1:86" s="206" customFormat="1" ht="12.75" hidden="1" customHeight="1" x14ac:dyDescent="0.2">
      <c r="A132" s="32">
        <v>53</v>
      </c>
      <c r="B132" s="110" t="s">
        <v>42</v>
      </c>
      <c r="C132" s="110" t="s">
        <v>498</v>
      </c>
      <c r="D132" s="33" t="s">
        <v>499</v>
      </c>
      <c r="E132" s="111" t="s">
        <v>500</v>
      </c>
      <c r="F132" s="112"/>
      <c r="G132" s="252">
        <f t="shared" si="12"/>
        <v>42.28296883245914</v>
      </c>
      <c r="H132" s="152">
        <f t="shared" si="13"/>
        <v>42.28296883245914</v>
      </c>
      <c r="I132" s="179">
        <f t="shared" si="14"/>
        <v>1</v>
      </c>
      <c r="J132" s="179">
        <f t="shared" si="15"/>
        <v>3</v>
      </c>
      <c r="K132" s="170"/>
      <c r="L132" s="113"/>
      <c r="M132" s="171"/>
      <c r="N132" s="171"/>
      <c r="O132" s="172"/>
      <c r="P132" s="173"/>
      <c r="Q132" s="113"/>
      <c r="R132" s="171"/>
      <c r="S132" s="171"/>
      <c r="T132" s="174"/>
      <c r="U132" s="175"/>
      <c r="V132" s="173"/>
      <c r="W132" s="113"/>
      <c r="X132" s="171"/>
      <c r="Y132" s="171"/>
      <c r="Z132" s="171"/>
      <c r="AA132" s="172"/>
      <c r="AB132" s="173"/>
      <c r="AC132" s="113" t="s">
        <v>42</v>
      </c>
      <c r="AD132" s="171">
        <v>16</v>
      </c>
      <c r="AE132" s="171">
        <v>14</v>
      </c>
      <c r="AF132" s="174" t="s">
        <v>30</v>
      </c>
      <c r="AG132" s="203">
        <v>42.28296883245914</v>
      </c>
      <c r="AH132" s="169"/>
      <c r="AI132" s="113"/>
      <c r="AJ132" s="171"/>
      <c r="AK132" s="174"/>
      <c r="AL132" s="203"/>
      <c r="AM132" s="169"/>
      <c r="AN132" s="113"/>
      <c r="AO132" s="181"/>
      <c r="AP132" s="174"/>
      <c r="AQ132" s="175"/>
      <c r="AR132" s="169"/>
      <c r="AS132" s="114"/>
      <c r="AT132" s="171"/>
      <c r="AU132" s="174"/>
      <c r="AV132" s="203"/>
      <c r="AW132" s="169"/>
      <c r="AX132" s="113"/>
      <c r="AY132" s="171"/>
      <c r="AZ132" s="171"/>
      <c r="BA132" s="171"/>
      <c r="BB132" s="174"/>
      <c r="BC132" s="175"/>
      <c r="BD132" s="176"/>
      <c r="BE132" s="130"/>
      <c r="BF132" s="171"/>
      <c r="BG132" s="171"/>
      <c r="BH132" s="171"/>
      <c r="BI132" s="171"/>
      <c r="BJ132" s="174"/>
      <c r="BK132" s="203"/>
      <c r="BL132" s="169"/>
      <c r="BM132" s="113"/>
      <c r="BN132" s="171"/>
      <c r="BO132" s="171"/>
      <c r="BP132" s="174"/>
      <c r="BQ132" s="203"/>
      <c r="BR132" s="169"/>
      <c r="BS132" s="113"/>
      <c r="BT132" s="171"/>
      <c r="BU132" s="171"/>
      <c r="BV132" s="171"/>
      <c r="BW132" s="171"/>
      <c r="BX132" s="171"/>
      <c r="BY132" s="174"/>
      <c r="BZ132" s="203"/>
      <c r="CA132" s="169"/>
      <c r="CB132" s="113"/>
      <c r="CC132" s="171"/>
      <c r="CD132" s="171"/>
      <c r="CE132" s="171"/>
      <c r="CF132" s="174"/>
      <c r="CG132" s="204"/>
      <c r="CH132" s="205"/>
    </row>
    <row r="133" spans="1:86" s="206" customFormat="1" ht="12.75" hidden="1" customHeight="1" x14ac:dyDescent="0.2">
      <c r="A133" s="32">
        <v>54</v>
      </c>
      <c r="B133" s="110" t="s">
        <v>42</v>
      </c>
      <c r="C133" s="110" t="s">
        <v>214</v>
      </c>
      <c r="D133" s="33" t="s">
        <v>215</v>
      </c>
      <c r="E133" s="111" t="s">
        <v>514</v>
      </c>
      <c r="F133" s="112"/>
      <c r="G133" s="252">
        <f t="shared" si="12"/>
        <v>40</v>
      </c>
      <c r="H133" s="152">
        <f t="shared" si="13"/>
        <v>40</v>
      </c>
      <c r="I133" s="179">
        <f t="shared" si="14"/>
        <v>1</v>
      </c>
      <c r="J133" s="179">
        <f t="shared" si="15"/>
        <v>2</v>
      </c>
      <c r="K133" s="170"/>
      <c r="L133" s="113"/>
      <c r="M133" s="171"/>
      <c r="N133" s="171"/>
      <c r="O133" s="172"/>
      <c r="P133" s="173"/>
      <c r="Q133" s="113"/>
      <c r="R133" s="171"/>
      <c r="S133" s="171"/>
      <c r="T133" s="174"/>
      <c r="U133" s="175"/>
      <c r="V133" s="173"/>
      <c r="W133" s="113"/>
      <c r="X133" s="171"/>
      <c r="Y133" s="171"/>
      <c r="Z133" s="171"/>
      <c r="AA133" s="172"/>
      <c r="AB133" s="173"/>
      <c r="AC133" s="113"/>
      <c r="AD133" s="171"/>
      <c r="AE133" s="171"/>
      <c r="AF133" s="174"/>
      <c r="AG133" s="203"/>
      <c r="AH133" s="169"/>
      <c r="AI133" s="113"/>
      <c r="AJ133" s="171"/>
      <c r="AK133" s="174"/>
      <c r="AL133" s="203"/>
      <c r="AM133" s="169"/>
      <c r="AN133" s="113"/>
      <c r="AO133" s="181"/>
      <c r="AP133" s="174"/>
      <c r="AQ133" s="175"/>
      <c r="AR133" s="169"/>
      <c r="AS133" s="114" t="s">
        <v>6</v>
      </c>
      <c r="AT133" s="171" t="s">
        <v>30</v>
      </c>
      <c r="AU133" s="174" t="s">
        <v>30</v>
      </c>
      <c r="AV133" s="203">
        <v>40</v>
      </c>
      <c r="AW133" s="169"/>
      <c r="AX133" s="113"/>
      <c r="AY133" s="171"/>
      <c r="AZ133" s="171"/>
      <c r="BA133" s="171"/>
      <c r="BB133" s="174"/>
      <c r="BC133" s="175"/>
      <c r="BD133" s="176"/>
      <c r="BE133" s="130"/>
      <c r="BF133" s="171"/>
      <c r="BG133" s="171"/>
      <c r="BH133" s="171"/>
      <c r="BI133" s="171"/>
      <c r="BJ133" s="174"/>
      <c r="BK133" s="203"/>
      <c r="BL133" s="169"/>
      <c r="BM133" s="113"/>
      <c r="BN133" s="171"/>
      <c r="BO133" s="171"/>
      <c r="BP133" s="174"/>
      <c r="BQ133" s="203"/>
      <c r="BR133" s="169"/>
      <c r="BS133" s="113"/>
      <c r="BT133" s="171"/>
      <c r="BU133" s="171"/>
      <c r="BV133" s="171"/>
      <c r="BW133" s="171"/>
      <c r="BX133" s="171"/>
      <c r="BY133" s="174"/>
      <c r="BZ133" s="203"/>
      <c r="CA133" s="169"/>
      <c r="CB133" s="113"/>
      <c r="CC133" s="171"/>
      <c r="CD133" s="171"/>
      <c r="CE133" s="171"/>
      <c r="CF133" s="174"/>
      <c r="CG133" s="204"/>
      <c r="CH133" s="205"/>
    </row>
    <row r="134" spans="1:86" s="206" customFormat="1" ht="12.75" customHeight="1" x14ac:dyDescent="0.2">
      <c r="A134" s="32">
        <v>43</v>
      </c>
      <c r="B134" s="110" t="s">
        <v>43</v>
      </c>
      <c r="C134" s="110" t="s">
        <v>403</v>
      </c>
      <c r="D134" s="33" t="s">
        <v>404</v>
      </c>
      <c r="E134" s="111" t="s">
        <v>405</v>
      </c>
      <c r="F134" s="112"/>
      <c r="G134" s="252">
        <f t="shared" si="12"/>
        <v>30</v>
      </c>
      <c r="H134" s="152">
        <f t="shared" si="13"/>
        <v>30</v>
      </c>
      <c r="I134" s="179">
        <f t="shared" si="14"/>
        <v>1</v>
      </c>
      <c r="J134" s="179">
        <f t="shared" si="15"/>
        <v>3</v>
      </c>
      <c r="K134" s="170"/>
      <c r="L134" s="113"/>
      <c r="M134" s="171"/>
      <c r="N134" s="171"/>
      <c r="O134" s="172"/>
      <c r="P134" s="173"/>
      <c r="Q134" s="113"/>
      <c r="R134" s="171"/>
      <c r="S134" s="171"/>
      <c r="T134" s="174"/>
      <c r="U134" s="175"/>
      <c r="V134" s="173"/>
      <c r="W134" s="113"/>
      <c r="X134" s="171"/>
      <c r="Y134" s="171"/>
      <c r="Z134" s="171"/>
      <c r="AA134" s="172"/>
      <c r="AB134" s="173"/>
      <c r="AC134" s="113" t="s">
        <v>43</v>
      </c>
      <c r="AD134" s="171">
        <v>10</v>
      </c>
      <c r="AE134" s="171">
        <v>10</v>
      </c>
      <c r="AF134" s="174" t="s">
        <v>30</v>
      </c>
      <c r="AG134" s="203">
        <v>30</v>
      </c>
      <c r="AH134" s="169"/>
      <c r="AI134" s="113"/>
      <c r="AJ134" s="171"/>
      <c r="AK134" s="174"/>
      <c r="AL134" s="203"/>
      <c r="AM134" s="169"/>
      <c r="AN134" s="113"/>
      <c r="AO134" s="181"/>
      <c r="AP134" s="174"/>
      <c r="AQ134" s="175"/>
      <c r="AR134" s="169"/>
      <c r="AS134" s="114"/>
      <c r="AT134" s="171"/>
      <c r="AU134" s="174"/>
      <c r="AV134" s="203"/>
      <c r="AW134" s="169"/>
      <c r="AX134" s="113"/>
      <c r="AY134" s="171"/>
      <c r="AZ134" s="171"/>
      <c r="BA134" s="171"/>
      <c r="BB134" s="174"/>
      <c r="BC134" s="175"/>
      <c r="BD134" s="176"/>
      <c r="BE134" s="130"/>
      <c r="BF134" s="171"/>
      <c r="BG134" s="171"/>
      <c r="BH134" s="171"/>
      <c r="BI134" s="171"/>
      <c r="BJ134" s="174"/>
      <c r="BK134" s="203"/>
      <c r="BL134" s="169"/>
      <c r="BM134" s="113"/>
      <c r="BN134" s="171"/>
      <c r="BO134" s="171"/>
      <c r="BP134" s="174"/>
      <c r="BQ134" s="203"/>
      <c r="BR134" s="169"/>
      <c r="BS134" s="113"/>
      <c r="BT134" s="171"/>
      <c r="BU134" s="171"/>
      <c r="BV134" s="171"/>
      <c r="BW134" s="171"/>
      <c r="BX134" s="171"/>
      <c r="BY134" s="174"/>
      <c r="BZ134" s="203"/>
      <c r="CA134" s="169"/>
      <c r="CB134" s="113"/>
      <c r="CC134" s="171"/>
      <c r="CD134" s="171"/>
      <c r="CE134" s="171"/>
      <c r="CF134" s="174"/>
      <c r="CG134" s="204"/>
      <c r="CH134" s="205"/>
    </row>
    <row r="135" spans="1:86" s="206" customFormat="1" ht="12.75" hidden="1" customHeight="1" x14ac:dyDescent="0.2">
      <c r="A135" s="32">
        <v>55</v>
      </c>
      <c r="B135" s="110" t="s">
        <v>42</v>
      </c>
      <c r="C135" s="110" t="s">
        <v>712</v>
      </c>
      <c r="D135" s="33" t="s">
        <v>161</v>
      </c>
      <c r="E135" s="111" t="s">
        <v>324</v>
      </c>
      <c r="F135" s="112"/>
      <c r="G135" s="252">
        <f t="shared" si="12"/>
        <v>0</v>
      </c>
      <c r="H135" s="152">
        <f t="shared" si="13"/>
        <v>27.288145734155112</v>
      </c>
      <c r="I135" s="179">
        <f t="shared" si="14"/>
        <v>1</v>
      </c>
      <c r="J135" s="179">
        <f t="shared" si="15"/>
        <v>4</v>
      </c>
      <c r="K135" s="170"/>
      <c r="L135" s="113"/>
      <c r="M135" s="171"/>
      <c r="N135" s="171"/>
      <c r="O135" s="172"/>
      <c r="P135" s="173"/>
      <c r="Q135" s="113"/>
      <c r="R135" s="171"/>
      <c r="S135" s="171"/>
      <c r="T135" s="174"/>
      <c r="U135" s="175"/>
      <c r="V135" s="173"/>
      <c r="W135" s="113"/>
      <c r="X135" s="171"/>
      <c r="Y135" s="171"/>
      <c r="Z135" s="171"/>
      <c r="AA135" s="172"/>
      <c r="AB135" s="173"/>
      <c r="AC135" s="113"/>
      <c r="AD135" s="171"/>
      <c r="AE135" s="171"/>
      <c r="AF135" s="174"/>
      <c r="AG135" s="203"/>
      <c r="AH135" s="169"/>
      <c r="AI135" s="113"/>
      <c r="AJ135" s="171"/>
      <c r="AK135" s="174"/>
      <c r="AL135" s="203"/>
      <c r="AM135" s="169"/>
      <c r="AN135" s="113"/>
      <c r="AO135" s="181"/>
      <c r="AP135" s="174"/>
      <c r="AQ135" s="175"/>
      <c r="AR135" s="169"/>
      <c r="AS135" s="114"/>
      <c r="AT135" s="171"/>
      <c r="AU135" s="174"/>
      <c r="AV135" s="203"/>
      <c r="AW135" s="169"/>
      <c r="AX135" s="113"/>
      <c r="AY135" s="171"/>
      <c r="AZ135" s="171"/>
      <c r="BA135" s="171"/>
      <c r="BB135" s="174"/>
      <c r="BC135" s="175"/>
      <c r="BD135" s="176"/>
      <c r="BE135" s="130"/>
      <c r="BF135" s="171"/>
      <c r="BG135" s="171"/>
      <c r="BH135" s="171"/>
      <c r="BI135" s="171"/>
      <c r="BJ135" s="174"/>
      <c r="BK135" s="203"/>
      <c r="BL135" s="169"/>
      <c r="BM135" s="113"/>
      <c r="BN135" s="171"/>
      <c r="BO135" s="171"/>
      <c r="BP135" s="174"/>
      <c r="BQ135" s="203"/>
      <c r="BR135" s="169"/>
      <c r="BS135" s="113"/>
      <c r="BT135" s="171"/>
      <c r="BU135" s="171"/>
      <c r="BV135" s="171"/>
      <c r="BW135" s="171"/>
      <c r="BX135" s="171"/>
      <c r="BY135" s="174"/>
      <c r="BZ135" s="203"/>
      <c r="CA135" s="169"/>
      <c r="CB135" s="113" t="s">
        <v>68</v>
      </c>
      <c r="CC135" s="171">
        <v>15</v>
      </c>
      <c r="CD135" s="171" t="s">
        <v>31</v>
      </c>
      <c r="CE135" s="171">
        <v>13</v>
      </c>
      <c r="CF135" s="174" t="s">
        <v>31</v>
      </c>
      <c r="CG135" s="204">
        <v>27.288145734155112</v>
      </c>
      <c r="CH135" s="205"/>
    </row>
    <row r="136" spans="1:86" s="206" customFormat="1" ht="12.75" hidden="1" customHeight="1" x14ac:dyDescent="0.2">
      <c r="A136" s="32">
        <v>56</v>
      </c>
      <c r="B136" s="110" t="s">
        <v>42</v>
      </c>
      <c r="C136" s="110" t="s">
        <v>754</v>
      </c>
      <c r="D136" s="33" t="s">
        <v>755</v>
      </c>
      <c r="E136" s="111" t="s">
        <v>756</v>
      </c>
      <c r="F136" s="112"/>
      <c r="G136" s="252">
        <f t="shared" si="12"/>
        <v>0</v>
      </c>
      <c r="H136" s="152">
        <f t="shared" si="13"/>
        <v>16.666666666666664</v>
      </c>
      <c r="I136" s="179">
        <f t="shared" si="14"/>
        <v>1</v>
      </c>
      <c r="J136" s="179">
        <f t="shared" si="15"/>
        <v>4</v>
      </c>
      <c r="K136" s="170"/>
      <c r="L136" s="113"/>
      <c r="M136" s="171"/>
      <c r="N136" s="171"/>
      <c r="O136" s="172"/>
      <c r="P136" s="173"/>
      <c r="Q136" s="113"/>
      <c r="R136" s="171"/>
      <c r="S136" s="171"/>
      <c r="T136" s="174"/>
      <c r="U136" s="175"/>
      <c r="V136" s="173"/>
      <c r="W136" s="113"/>
      <c r="X136" s="171"/>
      <c r="Y136" s="171"/>
      <c r="Z136" s="171"/>
      <c r="AA136" s="172"/>
      <c r="AB136" s="173"/>
      <c r="AC136" s="113"/>
      <c r="AD136" s="171"/>
      <c r="AE136" s="171"/>
      <c r="AF136" s="174"/>
      <c r="AG136" s="203"/>
      <c r="AH136" s="169"/>
      <c r="AI136" s="113"/>
      <c r="AJ136" s="171"/>
      <c r="AK136" s="174"/>
      <c r="AL136" s="203"/>
      <c r="AM136" s="169"/>
      <c r="AN136" s="113"/>
      <c r="AO136" s="181"/>
      <c r="AP136" s="174"/>
      <c r="AQ136" s="175"/>
      <c r="AR136" s="169"/>
      <c r="AS136" s="114"/>
      <c r="AT136" s="171"/>
      <c r="AU136" s="174"/>
      <c r="AV136" s="203"/>
      <c r="AW136" s="169"/>
      <c r="AX136" s="113"/>
      <c r="AY136" s="171"/>
      <c r="AZ136" s="171"/>
      <c r="BA136" s="171"/>
      <c r="BB136" s="174"/>
      <c r="BC136" s="175"/>
      <c r="BD136" s="176"/>
      <c r="BE136" s="130"/>
      <c r="BF136" s="171"/>
      <c r="BG136" s="171"/>
      <c r="BH136" s="171"/>
      <c r="BI136" s="171"/>
      <c r="BJ136" s="174"/>
      <c r="BK136" s="203"/>
      <c r="BL136" s="169"/>
      <c r="BM136" s="113"/>
      <c r="BN136" s="171"/>
      <c r="BO136" s="171"/>
      <c r="BP136" s="174"/>
      <c r="BQ136" s="203"/>
      <c r="BR136" s="169"/>
      <c r="BS136" s="113"/>
      <c r="BT136" s="171"/>
      <c r="BU136" s="171"/>
      <c r="BV136" s="171"/>
      <c r="BW136" s="171"/>
      <c r="BX136" s="171"/>
      <c r="BY136" s="174"/>
      <c r="BZ136" s="203"/>
      <c r="CA136" s="169"/>
      <c r="CB136" s="113" t="s">
        <v>746</v>
      </c>
      <c r="CC136" s="171" t="s">
        <v>30</v>
      </c>
      <c r="CD136" s="171" t="s">
        <v>30</v>
      </c>
      <c r="CE136" s="171" t="s">
        <v>31</v>
      </c>
      <c r="CF136" s="174" t="s">
        <v>31</v>
      </c>
      <c r="CG136" s="204">
        <v>16.666666666666664</v>
      </c>
      <c r="CH136" s="205"/>
    </row>
    <row r="137" spans="1:86" s="206" customFormat="1" ht="12.75" hidden="1" customHeight="1" x14ac:dyDescent="0.2">
      <c r="A137" s="32">
        <v>32</v>
      </c>
      <c r="B137" s="110" t="s">
        <v>41</v>
      </c>
      <c r="C137" s="110" t="s">
        <v>607</v>
      </c>
      <c r="D137" s="33" t="s">
        <v>608</v>
      </c>
      <c r="E137" s="111" t="s">
        <v>609</v>
      </c>
      <c r="F137" s="112"/>
      <c r="G137" s="252">
        <f t="shared" si="12"/>
        <v>0</v>
      </c>
      <c r="H137" s="152">
        <f t="shared" si="13"/>
        <v>0</v>
      </c>
      <c r="I137" s="179">
        <f t="shared" si="14"/>
        <v>1</v>
      </c>
      <c r="J137" s="179">
        <f t="shared" si="15"/>
        <v>3</v>
      </c>
      <c r="K137" s="170"/>
      <c r="L137" s="113"/>
      <c r="M137" s="171"/>
      <c r="N137" s="171"/>
      <c r="O137" s="172"/>
      <c r="P137" s="173"/>
      <c r="Q137" s="113"/>
      <c r="R137" s="171"/>
      <c r="S137" s="171"/>
      <c r="T137" s="174"/>
      <c r="U137" s="175"/>
      <c r="V137" s="173"/>
      <c r="W137" s="113"/>
      <c r="X137" s="171"/>
      <c r="Y137" s="171"/>
      <c r="Z137" s="171"/>
      <c r="AA137" s="172"/>
      <c r="AB137" s="173"/>
      <c r="AC137" s="113"/>
      <c r="AD137" s="171"/>
      <c r="AE137" s="171"/>
      <c r="AF137" s="174"/>
      <c r="AG137" s="203"/>
      <c r="AH137" s="169"/>
      <c r="AI137" s="113"/>
      <c r="AJ137" s="171"/>
      <c r="AK137" s="174"/>
      <c r="AL137" s="203"/>
      <c r="AM137" s="169"/>
      <c r="AN137" s="113"/>
      <c r="AO137" s="181"/>
      <c r="AP137" s="174"/>
      <c r="AQ137" s="175"/>
      <c r="AR137" s="169"/>
      <c r="AS137" s="114"/>
      <c r="AT137" s="171"/>
      <c r="AU137" s="174"/>
      <c r="AV137" s="203"/>
      <c r="AW137" s="169"/>
      <c r="AX137" s="113"/>
      <c r="AY137" s="171"/>
      <c r="AZ137" s="171"/>
      <c r="BA137" s="171"/>
      <c r="BB137" s="174"/>
      <c r="BC137" s="175"/>
      <c r="BD137" s="176"/>
      <c r="BE137" s="130"/>
      <c r="BF137" s="171"/>
      <c r="BG137" s="171"/>
      <c r="BH137" s="171"/>
      <c r="BI137" s="171"/>
      <c r="BJ137" s="174"/>
      <c r="BK137" s="203"/>
      <c r="BL137" s="169"/>
      <c r="BM137" s="113" t="s">
        <v>602</v>
      </c>
      <c r="BN137" s="171" t="s">
        <v>31</v>
      </c>
      <c r="BO137" s="171" t="s">
        <v>31</v>
      </c>
      <c r="BP137" s="174" t="s">
        <v>31</v>
      </c>
      <c r="BQ137" s="203">
        <v>0</v>
      </c>
      <c r="BR137" s="169"/>
      <c r="BS137" s="113"/>
      <c r="BT137" s="171"/>
      <c r="BU137" s="171"/>
      <c r="BV137" s="171"/>
      <c r="BW137" s="171"/>
      <c r="BX137" s="171"/>
      <c r="BY137" s="174"/>
      <c r="BZ137" s="203"/>
      <c r="CA137" s="169"/>
      <c r="CB137" s="113"/>
      <c r="CC137" s="171"/>
      <c r="CD137" s="171"/>
      <c r="CE137" s="171"/>
      <c r="CF137" s="174"/>
      <c r="CG137" s="204"/>
      <c r="CH137" s="205"/>
    </row>
    <row r="138" spans="1:86" s="206" customFormat="1" ht="12.75" hidden="1" customHeight="1" x14ac:dyDescent="0.2">
      <c r="A138" s="32">
        <v>57</v>
      </c>
      <c r="B138" s="110" t="s">
        <v>42</v>
      </c>
      <c r="C138" s="110">
        <v>14</v>
      </c>
      <c r="D138" s="33" t="s">
        <v>193</v>
      </c>
      <c r="E138" s="111" t="s">
        <v>635</v>
      </c>
      <c r="F138" s="112"/>
      <c r="G138" s="252">
        <f t="shared" si="12"/>
        <v>0</v>
      </c>
      <c r="H138" s="152">
        <f t="shared" si="13"/>
        <v>0</v>
      </c>
      <c r="I138" s="179">
        <f t="shared" si="14"/>
        <v>1</v>
      </c>
      <c r="J138" s="179">
        <f t="shared" si="15"/>
        <v>3</v>
      </c>
      <c r="K138" s="170"/>
      <c r="L138" s="113"/>
      <c r="M138" s="171"/>
      <c r="N138" s="171"/>
      <c r="O138" s="172"/>
      <c r="P138" s="173"/>
      <c r="Q138" s="113"/>
      <c r="R138" s="171"/>
      <c r="S138" s="171"/>
      <c r="T138" s="174"/>
      <c r="U138" s="175"/>
      <c r="V138" s="173"/>
      <c r="W138" s="113"/>
      <c r="X138" s="171"/>
      <c r="Y138" s="171"/>
      <c r="Z138" s="171"/>
      <c r="AA138" s="172"/>
      <c r="AB138" s="173"/>
      <c r="AC138" s="113"/>
      <c r="AD138" s="171"/>
      <c r="AE138" s="171"/>
      <c r="AF138" s="174"/>
      <c r="AG138" s="203"/>
      <c r="AH138" s="169"/>
      <c r="AI138" s="113"/>
      <c r="AJ138" s="171"/>
      <c r="AK138" s="174"/>
      <c r="AL138" s="203"/>
      <c r="AM138" s="169"/>
      <c r="AN138" s="113"/>
      <c r="AO138" s="181"/>
      <c r="AP138" s="174"/>
      <c r="AQ138" s="175"/>
      <c r="AR138" s="169"/>
      <c r="AS138" s="114"/>
      <c r="AT138" s="171"/>
      <c r="AU138" s="174"/>
      <c r="AV138" s="203"/>
      <c r="AW138" s="169"/>
      <c r="AX138" s="113"/>
      <c r="AY138" s="171"/>
      <c r="AZ138" s="171"/>
      <c r="BA138" s="171"/>
      <c r="BB138" s="174"/>
      <c r="BC138" s="175"/>
      <c r="BD138" s="176"/>
      <c r="BE138" s="130"/>
      <c r="BF138" s="171"/>
      <c r="BG138" s="171"/>
      <c r="BH138" s="171"/>
      <c r="BI138" s="171"/>
      <c r="BJ138" s="174"/>
      <c r="BK138" s="203"/>
      <c r="BL138" s="169"/>
      <c r="BM138" s="113" t="s">
        <v>69</v>
      </c>
      <c r="BN138" s="171" t="s">
        <v>31</v>
      </c>
      <c r="BO138" s="171" t="s">
        <v>31</v>
      </c>
      <c r="BP138" s="174" t="s">
        <v>31</v>
      </c>
      <c r="BQ138" s="203">
        <v>0</v>
      </c>
      <c r="BR138" s="169"/>
      <c r="BS138" s="113"/>
      <c r="BT138" s="171"/>
      <c r="BU138" s="171"/>
      <c r="BV138" s="171"/>
      <c r="BW138" s="171"/>
      <c r="BX138" s="171"/>
      <c r="BY138" s="174"/>
      <c r="BZ138" s="203"/>
      <c r="CA138" s="169"/>
      <c r="CB138" s="113"/>
      <c r="CC138" s="171"/>
      <c r="CD138" s="171"/>
      <c r="CE138" s="171"/>
      <c r="CF138" s="174"/>
      <c r="CG138" s="204"/>
      <c r="CH138" s="205"/>
    </row>
    <row r="139" spans="1:86" s="206" customFormat="1" ht="5.0999999999999996" customHeight="1" x14ac:dyDescent="0.2">
      <c r="A139" s="32"/>
      <c r="B139" s="110"/>
      <c r="C139" s="110"/>
      <c r="D139" s="33"/>
      <c r="E139" s="111"/>
      <c r="F139" s="275"/>
      <c r="G139" s="276"/>
      <c r="H139" s="277"/>
      <c r="I139" s="278"/>
      <c r="J139" s="278"/>
      <c r="K139" s="279"/>
      <c r="L139" s="280"/>
      <c r="M139" s="281"/>
      <c r="N139" s="281"/>
      <c r="O139" s="282"/>
      <c r="P139" s="283"/>
      <c r="Q139" s="280"/>
      <c r="R139" s="281"/>
      <c r="S139" s="281"/>
      <c r="T139" s="284"/>
      <c r="U139" s="285"/>
      <c r="V139" s="283"/>
      <c r="W139" s="280"/>
      <c r="X139" s="281"/>
      <c r="Y139" s="281"/>
      <c r="Z139" s="281"/>
      <c r="AA139" s="282"/>
      <c r="AB139" s="283"/>
      <c r="AC139" s="280"/>
      <c r="AD139" s="281"/>
      <c r="AE139" s="281"/>
      <c r="AF139" s="284"/>
      <c r="AG139" s="285"/>
      <c r="AH139" s="286"/>
      <c r="AI139" s="280"/>
      <c r="AJ139" s="287"/>
      <c r="AK139" s="284"/>
      <c r="AL139" s="288"/>
      <c r="AM139" s="286"/>
      <c r="AN139" s="280"/>
      <c r="AO139" s="289"/>
      <c r="AP139" s="284"/>
      <c r="AQ139" s="285"/>
      <c r="AR139" s="286"/>
      <c r="AS139" s="290"/>
      <c r="AT139" s="281"/>
      <c r="AU139" s="284"/>
      <c r="AV139" s="285"/>
      <c r="AW139" s="286"/>
      <c r="AX139" s="280"/>
      <c r="AY139" s="281"/>
      <c r="AZ139" s="281"/>
      <c r="BA139" s="281"/>
      <c r="BB139" s="284"/>
      <c r="BC139" s="285"/>
      <c r="BD139" s="291"/>
      <c r="BE139" s="287"/>
      <c r="BF139" s="281"/>
      <c r="BG139" s="281"/>
      <c r="BH139" s="281"/>
      <c r="BI139" s="281"/>
      <c r="BJ139" s="284"/>
      <c r="BK139" s="288"/>
      <c r="BL139" s="286"/>
      <c r="BM139" s="280"/>
      <c r="BN139" s="281"/>
      <c r="BO139" s="281"/>
      <c r="BP139" s="284"/>
      <c r="BQ139" s="288"/>
      <c r="BR139" s="286"/>
      <c r="BS139" s="280"/>
      <c r="BT139" s="281"/>
      <c r="BU139" s="281"/>
      <c r="BV139" s="281"/>
      <c r="BW139" s="281"/>
      <c r="BX139" s="281"/>
      <c r="BY139" s="284"/>
      <c r="BZ139" s="288"/>
      <c r="CA139" s="292"/>
      <c r="CB139" s="280"/>
      <c r="CC139" s="281"/>
      <c r="CD139" s="281"/>
      <c r="CE139" s="281"/>
      <c r="CF139" s="284"/>
      <c r="CG139" s="288"/>
      <c r="CH139" s="205"/>
    </row>
  </sheetData>
  <autoFilter ref="A6:CH138">
    <filterColumn colId="1">
      <filters>
        <filter val="CM"/>
      </filters>
    </filterColumn>
  </autoFilter>
  <sortState ref="A7:CH138">
    <sortCondition descending="1" ref="H7:H138"/>
  </sortState>
  <mergeCells count="12">
    <mergeCell ref="L4:N4"/>
    <mergeCell ref="Q4:T4"/>
    <mergeCell ref="CB4:CF4"/>
    <mergeCell ref="AS4:AU4"/>
    <mergeCell ref="AX4:BB4"/>
    <mergeCell ref="BS4:BY4"/>
    <mergeCell ref="AC4:AF4"/>
    <mergeCell ref="AN4:AP4"/>
    <mergeCell ref="W4:Z4"/>
    <mergeCell ref="BE4:BJ4"/>
    <mergeCell ref="AI4:AK4"/>
    <mergeCell ref="BM4:BP4"/>
  </mergeCells>
  <phoneticPr fontId="5" type="noConversion"/>
  <pageMargins left="0.15748031496062992" right="7.874015748031496E-2" top="0.55118110236220474" bottom="0.35433070866141736" header="0.23622047244094491" footer="0.19685039370078741"/>
  <pageSetup paperSize="9" scale="53" fitToHeight="0" orientation="landscape" r:id="rId1"/>
  <headerFooter alignWithMargins="0">
    <oddHeader>&amp;C&amp;18CLASSEMENT ANNUEL A.F.Y.T. 2021</oddHeader>
    <oddFooter>&amp;L&amp;D&amp;CEM: Epoque Marconi    EA: Epoque Aurique   CM: Classique Marconi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2"/>
  <sheetViews>
    <sheetView zoomScale="80" zoomScaleNormal="80" workbookViewId="0"/>
  </sheetViews>
  <sheetFormatPr baseColWidth="10" defaultColWidth="11.5703125" defaultRowHeight="13.5" customHeight="1" x14ac:dyDescent="0.2"/>
  <cols>
    <col min="1" max="1" width="5.7109375" customWidth="1"/>
    <col min="2" max="2" width="9.5703125" bestFit="1" customWidth="1"/>
    <col min="3" max="3" width="24.85546875" bestFit="1" customWidth="1"/>
    <col min="4" max="4" width="32" bestFit="1" customWidth="1"/>
    <col min="5" max="5" width="0.85546875" customWidth="1"/>
    <col min="6" max="6" width="8" bestFit="1" customWidth="1"/>
    <col min="7" max="7" width="7.140625" bestFit="1" customWidth="1"/>
    <col min="8" max="8" width="6.28515625" bestFit="1" customWidth="1"/>
    <col min="9" max="9" width="5.7109375" bestFit="1" customWidth="1"/>
    <col min="10" max="10" width="4.5703125" customWidth="1"/>
    <col min="11" max="11" width="5.7109375" bestFit="1" customWidth="1"/>
    <col min="12" max="12" width="4.5703125" customWidth="1"/>
    <col min="13" max="13" width="5.7109375" bestFit="1" customWidth="1"/>
    <col min="14" max="14" width="4.5703125" customWidth="1"/>
    <col min="15" max="15" width="7.85546875" customWidth="1"/>
    <col min="16" max="16" width="8.140625" customWidth="1"/>
    <col min="17" max="17" width="5.42578125" bestFit="1" customWidth="1"/>
    <col min="18" max="18" width="10.85546875" style="73" bestFit="1" customWidth="1"/>
    <col min="19" max="19" width="24" bestFit="1" customWidth="1"/>
    <col min="20" max="20" width="41" bestFit="1" customWidth="1"/>
    <col min="21" max="21" width="8.28515625" style="73" bestFit="1" customWidth="1"/>
    <col min="22" max="22" width="7" bestFit="1" customWidth="1"/>
    <col min="23" max="23" width="16.28515625" style="237" bestFit="1" customWidth="1"/>
    <col min="24" max="24" width="6.42578125" bestFit="1" customWidth="1"/>
    <col min="25" max="26" width="6.42578125" customWidth="1"/>
    <col min="27" max="27" width="1.5703125" customWidth="1"/>
  </cols>
  <sheetData>
    <row r="1" spans="1:27" ht="13.5" customHeight="1" x14ac:dyDescent="0.2">
      <c r="C1" s="75" t="s">
        <v>502</v>
      </c>
      <c r="S1" t="s">
        <v>92</v>
      </c>
    </row>
    <row r="3" spans="1:27" ht="38.25" customHeight="1" x14ac:dyDescent="0.2">
      <c r="A3" s="43" t="s">
        <v>25</v>
      </c>
      <c r="B3" s="43" t="s">
        <v>26</v>
      </c>
      <c r="C3" s="43" t="s">
        <v>27</v>
      </c>
      <c r="D3" s="44" t="s">
        <v>37</v>
      </c>
      <c r="F3" s="32" t="s">
        <v>34</v>
      </c>
      <c r="G3" s="32" t="s">
        <v>33</v>
      </c>
      <c r="H3" s="32" t="s">
        <v>29</v>
      </c>
      <c r="I3" s="325" t="s">
        <v>38</v>
      </c>
      <c r="J3" s="324"/>
      <c r="K3" s="323" t="s">
        <v>39</v>
      </c>
      <c r="L3" s="324"/>
      <c r="M3" s="323" t="s">
        <v>40</v>
      </c>
      <c r="N3" s="324"/>
      <c r="O3" s="32" t="s">
        <v>36</v>
      </c>
      <c r="Q3" s="77" t="s">
        <v>25</v>
      </c>
      <c r="R3" s="77" t="s">
        <v>26</v>
      </c>
      <c r="S3" s="77" t="s">
        <v>27</v>
      </c>
      <c r="T3" s="77" t="s">
        <v>28</v>
      </c>
      <c r="U3" s="77" t="s">
        <v>3</v>
      </c>
      <c r="V3" s="77" t="s">
        <v>11</v>
      </c>
      <c r="W3" s="81"/>
      <c r="X3" s="77" t="s">
        <v>64</v>
      </c>
      <c r="Y3" s="77" t="s">
        <v>65</v>
      </c>
      <c r="Z3" s="77" t="s">
        <v>66</v>
      </c>
      <c r="AA3" s="117"/>
    </row>
    <row r="4" spans="1:27" ht="13.5" customHeight="1" x14ac:dyDescent="0.2">
      <c r="A4" s="32">
        <v>1</v>
      </c>
      <c r="B4" s="81" t="s">
        <v>435</v>
      </c>
      <c r="C4" s="79" t="s">
        <v>436</v>
      </c>
      <c r="D4" s="78" t="s">
        <v>437</v>
      </c>
      <c r="F4" s="32" t="s">
        <v>77</v>
      </c>
      <c r="G4" s="34">
        <v>17</v>
      </c>
      <c r="H4" s="46" t="s">
        <v>42</v>
      </c>
      <c r="I4" s="36">
        <v>3</v>
      </c>
      <c r="J4" s="37">
        <f t="shared" ref="J4:J39" si="0">IF(OR(I4="DSQ",I4="RAF",I4="DNC",I4="DPG"),0,IF(OR(I4="DNS",I4="DNF"),100*(($G4-$G4+1)/$G4)+10*(LOG($G4/$G4)),100*(($G4-I4+1)/$G4)+10*(LOG($G4/I4))))</f>
        <v>95.768570784233177</v>
      </c>
      <c r="K4" s="36">
        <v>3</v>
      </c>
      <c r="L4" s="37">
        <f t="shared" ref="L4:L39" si="1">IF(OR(K4="DSQ",K4="RAF",K4="DNC",K4="DPG"),0,IF(OR(K4="DNS",K4="DNF"),100*(($G4-$G4+1)/$G4)+10*(LOG($G4/$G4)),100*(($G4-K4+1)/$G4)+10*(LOG($G4/K4))))</f>
        <v>95.768570784233177</v>
      </c>
      <c r="M4" s="249">
        <v>1</v>
      </c>
      <c r="N4" s="37">
        <f t="shared" ref="N4:N39" si="2">IF(OR(M4="DSQ",M4="RAF",M4="DNC",M4="DPG"),0,IF(OR(M4="DNS",M4="DNF"),100*(($G4-$G4+1)/$G4)+10*(LOG($G4/$G4)),100*(($G4-M4+1)/$G4)+10*(LOG($G4/M4))))</f>
        <v>112.30448921378274</v>
      </c>
      <c r="O4" s="40">
        <f t="shared" ref="O4:O39" si="3">J4+L4+N4</f>
        <v>303.84163078224913</v>
      </c>
      <c r="Q4" s="233" t="s">
        <v>77</v>
      </c>
      <c r="R4" s="183" t="s">
        <v>293</v>
      </c>
      <c r="S4" s="184" t="s">
        <v>370</v>
      </c>
      <c r="T4" s="185" t="s">
        <v>371</v>
      </c>
      <c r="U4" s="183" t="s">
        <v>43</v>
      </c>
      <c r="V4" s="182" t="s">
        <v>85</v>
      </c>
      <c r="W4" s="183" t="s">
        <v>372</v>
      </c>
      <c r="X4" s="183">
        <v>2</v>
      </c>
      <c r="Y4" s="183">
        <v>4</v>
      </c>
      <c r="Z4" s="183">
        <v>2</v>
      </c>
      <c r="AA4" s="118"/>
    </row>
    <row r="5" spans="1:27" ht="13.5" customHeight="1" x14ac:dyDescent="0.2">
      <c r="A5" s="32">
        <v>2</v>
      </c>
      <c r="B5" s="81" t="s">
        <v>439</v>
      </c>
      <c r="C5" s="79" t="s">
        <v>440</v>
      </c>
      <c r="D5" s="78" t="s">
        <v>441</v>
      </c>
      <c r="F5" s="32" t="s">
        <v>79</v>
      </c>
      <c r="G5" s="34">
        <v>17</v>
      </c>
      <c r="H5" s="46" t="s">
        <v>42</v>
      </c>
      <c r="I5" s="36">
        <v>2</v>
      </c>
      <c r="J5" s="37">
        <f t="shared" si="0"/>
        <v>103.41183631596645</v>
      </c>
      <c r="K5" s="36">
        <v>4</v>
      </c>
      <c r="L5" s="37">
        <f t="shared" si="1"/>
        <v>88.636830476973699</v>
      </c>
      <c r="M5" s="249">
        <v>3</v>
      </c>
      <c r="N5" s="37">
        <f t="shared" si="2"/>
        <v>95.768570784233177</v>
      </c>
      <c r="O5" s="40">
        <f t="shared" si="3"/>
        <v>287.81723757717333</v>
      </c>
      <c r="Q5" s="233" t="s">
        <v>79</v>
      </c>
      <c r="R5" s="183" t="s">
        <v>373</v>
      </c>
      <c r="S5" s="184" t="s">
        <v>374</v>
      </c>
      <c r="T5" s="185" t="s">
        <v>375</v>
      </c>
      <c r="U5" s="183" t="s">
        <v>43</v>
      </c>
      <c r="V5" s="182" t="s">
        <v>80</v>
      </c>
      <c r="W5" s="183" t="s">
        <v>376</v>
      </c>
      <c r="X5" s="183">
        <v>1</v>
      </c>
      <c r="Y5" s="183">
        <v>3</v>
      </c>
      <c r="Z5" s="183">
        <v>5</v>
      </c>
      <c r="AA5" s="118"/>
    </row>
    <row r="6" spans="1:27" ht="13.5" customHeight="1" x14ac:dyDescent="0.2">
      <c r="A6" s="32">
        <v>3</v>
      </c>
      <c r="B6" s="81" t="s">
        <v>295</v>
      </c>
      <c r="C6" s="79" t="s">
        <v>443</v>
      </c>
      <c r="D6" s="78" t="s">
        <v>294</v>
      </c>
      <c r="F6" s="32" t="s">
        <v>81</v>
      </c>
      <c r="G6" s="34">
        <v>17</v>
      </c>
      <c r="H6" s="46" t="s">
        <v>42</v>
      </c>
      <c r="I6" s="36">
        <v>1</v>
      </c>
      <c r="J6" s="37">
        <f t="shared" si="0"/>
        <v>112.30448921378274</v>
      </c>
      <c r="K6" s="36">
        <v>1</v>
      </c>
      <c r="L6" s="37">
        <f t="shared" si="1"/>
        <v>112.30448921378274</v>
      </c>
      <c r="M6" s="249">
        <v>8</v>
      </c>
      <c r="N6" s="37">
        <f t="shared" si="2"/>
        <v>62.097118755628017</v>
      </c>
      <c r="O6" s="40">
        <f t="shared" si="3"/>
        <v>286.70609718319349</v>
      </c>
      <c r="Q6" s="233" t="s">
        <v>81</v>
      </c>
      <c r="R6" s="183" t="s">
        <v>291</v>
      </c>
      <c r="S6" s="184" t="s">
        <v>377</v>
      </c>
      <c r="T6" s="185" t="s">
        <v>181</v>
      </c>
      <c r="U6" s="183" t="s">
        <v>43</v>
      </c>
      <c r="V6" s="182" t="s">
        <v>80</v>
      </c>
      <c r="W6" s="183" t="s">
        <v>378</v>
      </c>
      <c r="X6" s="183">
        <v>4</v>
      </c>
      <c r="Y6" s="183">
        <v>1</v>
      </c>
      <c r="Z6" s="183">
        <v>4</v>
      </c>
      <c r="AA6" s="118"/>
    </row>
    <row r="7" spans="1:27" ht="13.5" customHeight="1" x14ac:dyDescent="0.2">
      <c r="A7" s="32">
        <v>4</v>
      </c>
      <c r="B7" s="81" t="s">
        <v>293</v>
      </c>
      <c r="C7" s="79" t="s">
        <v>370</v>
      </c>
      <c r="D7" s="78" t="s">
        <v>371</v>
      </c>
      <c r="F7" s="32" t="s">
        <v>77</v>
      </c>
      <c r="G7" s="34">
        <v>10</v>
      </c>
      <c r="H7" s="46" t="s">
        <v>43</v>
      </c>
      <c r="I7" s="36">
        <v>2</v>
      </c>
      <c r="J7" s="37">
        <f t="shared" si="0"/>
        <v>96.989700043360187</v>
      </c>
      <c r="K7" s="36">
        <v>4</v>
      </c>
      <c r="L7" s="37">
        <f t="shared" si="1"/>
        <v>73.979400086720375</v>
      </c>
      <c r="M7" s="249">
        <v>2</v>
      </c>
      <c r="N7" s="37">
        <f t="shared" si="2"/>
        <v>96.989700043360187</v>
      </c>
      <c r="O7" s="40">
        <f t="shared" si="3"/>
        <v>267.95880017344075</v>
      </c>
      <c r="Q7" s="233" t="s">
        <v>78</v>
      </c>
      <c r="R7" s="183" t="s">
        <v>379</v>
      </c>
      <c r="S7" s="184" t="s">
        <v>380</v>
      </c>
      <c r="T7" s="185" t="s">
        <v>381</v>
      </c>
      <c r="U7" s="183" t="s">
        <v>43</v>
      </c>
      <c r="V7" s="182" t="s">
        <v>90</v>
      </c>
      <c r="W7" s="183" t="s">
        <v>382</v>
      </c>
      <c r="X7" s="183">
        <v>3</v>
      </c>
      <c r="Y7" s="183">
        <v>2</v>
      </c>
      <c r="Z7" s="183">
        <v>6</v>
      </c>
      <c r="AA7" s="118"/>
    </row>
    <row r="8" spans="1:27" ht="13.5" customHeight="1" x14ac:dyDescent="0.2">
      <c r="A8" s="32">
        <v>5</v>
      </c>
      <c r="B8" s="81" t="s">
        <v>272</v>
      </c>
      <c r="C8" s="79" t="s">
        <v>407</v>
      </c>
      <c r="D8" s="78" t="s">
        <v>178</v>
      </c>
      <c r="F8" s="32" t="s">
        <v>77</v>
      </c>
      <c r="G8" s="34">
        <v>9</v>
      </c>
      <c r="H8" s="46" t="s">
        <v>41</v>
      </c>
      <c r="I8" s="36">
        <v>2</v>
      </c>
      <c r="J8" s="37">
        <f t="shared" si="0"/>
        <v>95.421014026642325</v>
      </c>
      <c r="K8" s="36">
        <v>1</v>
      </c>
      <c r="L8" s="37">
        <f t="shared" si="1"/>
        <v>109.54242509439325</v>
      </c>
      <c r="M8" s="249">
        <v>5</v>
      </c>
      <c r="N8" s="37">
        <f t="shared" si="2"/>
        <v>58.108280606588615</v>
      </c>
      <c r="O8" s="40">
        <f t="shared" si="3"/>
        <v>263.07171972762421</v>
      </c>
      <c r="Q8" s="233" t="s">
        <v>83</v>
      </c>
      <c r="R8" s="183" t="s">
        <v>383</v>
      </c>
      <c r="S8" s="184" t="s">
        <v>384</v>
      </c>
      <c r="T8" s="185" t="s">
        <v>385</v>
      </c>
      <c r="U8" s="183" t="s">
        <v>43</v>
      </c>
      <c r="V8" s="182" t="s">
        <v>89</v>
      </c>
      <c r="W8" s="183" t="s">
        <v>386</v>
      </c>
      <c r="X8" s="183">
        <v>5</v>
      </c>
      <c r="Y8" s="183">
        <v>6</v>
      </c>
      <c r="Z8" s="183">
        <v>1</v>
      </c>
      <c r="AA8" s="118"/>
    </row>
    <row r="9" spans="1:27" ht="13.5" customHeight="1" x14ac:dyDescent="0.2">
      <c r="A9" s="32">
        <v>6</v>
      </c>
      <c r="B9" s="81" t="s">
        <v>445</v>
      </c>
      <c r="C9" s="79" t="s">
        <v>446</v>
      </c>
      <c r="D9" s="78" t="s">
        <v>447</v>
      </c>
      <c r="F9" s="32" t="s">
        <v>78</v>
      </c>
      <c r="G9" s="34">
        <v>17</v>
      </c>
      <c r="H9" s="46" t="s">
        <v>42</v>
      </c>
      <c r="I9" s="36">
        <v>6</v>
      </c>
      <c r="J9" s="37">
        <f t="shared" si="0"/>
        <v>75.111212004063958</v>
      </c>
      <c r="K9" s="36">
        <v>5</v>
      </c>
      <c r="L9" s="37">
        <f t="shared" si="1"/>
        <v>81.785377405716673</v>
      </c>
      <c r="M9" s="249">
        <v>2</v>
      </c>
      <c r="N9" s="37">
        <f t="shared" si="2"/>
        <v>103.41183631596645</v>
      </c>
      <c r="O9" s="40">
        <f t="shared" si="3"/>
        <v>260.3084257257471</v>
      </c>
      <c r="Q9" s="233" t="s">
        <v>87</v>
      </c>
      <c r="R9" s="183" t="s">
        <v>387</v>
      </c>
      <c r="S9" s="184" t="s">
        <v>388</v>
      </c>
      <c r="T9" s="185" t="s">
        <v>389</v>
      </c>
      <c r="U9" s="183" t="s">
        <v>43</v>
      </c>
      <c r="V9" s="182" t="s">
        <v>95</v>
      </c>
      <c r="W9" s="183" t="s">
        <v>390</v>
      </c>
      <c r="X9" s="183">
        <v>6</v>
      </c>
      <c r="Y9" s="183">
        <v>5</v>
      </c>
      <c r="Z9" s="183">
        <v>3</v>
      </c>
      <c r="AA9" s="118"/>
    </row>
    <row r="10" spans="1:27" ht="13.5" customHeight="1" x14ac:dyDescent="0.2">
      <c r="A10" s="32">
        <v>7</v>
      </c>
      <c r="B10" s="81" t="s">
        <v>373</v>
      </c>
      <c r="C10" s="79" t="s">
        <v>374</v>
      </c>
      <c r="D10" s="78" t="s">
        <v>375</v>
      </c>
      <c r="F10" s="32" t="s">
        <v>79</v>
      </c>
      <c r="G10" s="34">
        <v>10</v>
      </c>
      <c r="H10" s="46" t="s">
        <v>43</v>
      </c>
      <c r="I10" s="36">
        <v>1</v>
      </c>
      <c r="J10" s="37">
        <f t="shared" si="0"/>
        <v>110</v>
      </c>
      <c r="K10" s="36">
        <v>3</v>
      </c>
      <c r="L10" s="37">
        <f t="shared" si="1"/>
        <v>85.228787452803374</v>
      </c>
      <c r="M10" s="249">
        <v>5</v>
      </c>
      <c r="N10" s="37">
        <f t="shared" si="2"/>
        <v>63.010299956639813</v>
      </c>
      <c r="O10" s="40">
        <f t="shared" si="3"/>
        <v>258.23908740944319</v>
      </c>
      <c r="Q10" s="233" t="s">
        <v>84</v>
      </c>
      <c r="R10" s="183" t="s">
        <v>391</v>
      </c>
      <c r="S10" s="184" t="s">
        <v>392</v>
      </c>
      <c r="T10" s="185" t="s">
        <v>393</v>
      </c>
      <c r="U10" s="183" t="s">
        <v>43</v>
      </c>
      <c r="V10" s="182" t="s">
        <v>172</v>
      </c>
      <c r="W10" s="183" t="s">
        <v>394</v>
      </c>
      <c r="X10" s="183">
        <v>9</v>
      </c>
      <c r="Y10" s="183">
        <v>7</v>
      </c>
      <c r="Z10" s="183">
        <v>7</v>
      </c>
      <c r="AA10" s="118"/>
    </row>
    <row r="11" spans="1:27" ht="13.5" customHeight="1" x14ac:dyDescent="0.2">
      <c r="A11" s="32">
        <v>8</v>
      </c>
      <c r="B11" s="81" t="s">
        <v>291</v>
      </c>
      <c r="C11" s="79" t="s">
        <v>377</v>
      </c>
      <c r="D11" s="78" t="s">
        <v>181</v>
      </c>
      <c r="F11" s="32" t="s">
        <v>81</v>
      </c>
      <c r="G11" s="34">
        <v>10</v>
      </c>
      <c r="H11" s="46" t="s">
        <v>43</v>
      </c>
      <c r="I11" s="36">
        <v>4</v>
      </c>
      <c r="J11" s="37">
        <f t="shared" si="0"/>
        <v>73.979400086720375</v>
      </c>
      <c r="K11" s="36">
        <v>1</v>
      </c>
      <c r="L11" s="37">
        <f t="shared" si="1"/>
        <v>110</v>
      </c>
      <c r="M11" s="249">
        <v>4</v>
      </c>
      <c r="N11" s="37">
        <f t="shared" si="2"/>
        <v>73.979400086720375</v>
      </c>
      <c r="O11" s="40">
        <f t="shared" si="3"/>
        <v>257.95880017344075</v>
      </c>
      <c r="Q11" s="233" t="s">
        <v>85</v>
      </c>
      <c r="R11" s="183" t="s">
        <v>395</v>
      </c>
      <c r="S11" s="184" t="s">
        <v>396</v>
      </c>
      <c r="T11" s="185" t="s">
        <v>397</v>
      </c>
      <c r="U11" s="183" t="s">
        <v>43</v>
      </c>
      <c r="V11" s="182" t="s">
        <v>172</v>
      </c>
      <c r="W11" s="183" t="s">
        <v>398</v>
      </c>
      <c r="X11" s="183">
        <v>7</v>
      </c>
      <c r="Y11" s="183">
        <v>8</v>
      </c>
      <c r="Z11" s="183">
        <v>8</v>
      </c>
      <c r="AA11" s="118"/>
    </row>
    <row r="12" spans="1:27" ht="13.5" customHeight="1" x14ac:dyDescent="0.2">
      <c r="A12" s="32">
        <v>9</v>
      </c>
      <c r="B12" s="81" t="s">
        <v>409</v>
      </c>
      <c r="C12" s="79" t="s">
        <v>410</v>
      </c>
      <c r="D12" s="78" t="s">
        <v>411</v>
      </c>
      <c r="F12" s="32" t="s">
        <v>79</v>
      </c>
      <c r="G12" s="34">
        <v>9</v>
      </c>
      <c r="H12" s="46" t="s">
        <v>41</v>
      </c>
      <c r="I12" s="36">
        <v>1</v>
      </c>
      <c r="J12" s="37">
        <f t="shared" si="0"/>
        <v>109.54242509439325</v>
      </c>
      <c r="K12" s="36">
        <v>6</v>
      </c>
      <c r="L12" s="37">
        <f t="shared" si="1"/>
        <v>46.205357035001256</v>
      </c>
      <c r="M12" s="249">
        <v>2</v>
      </c>
      <c r="N12" s="37">
        <f t="shared" si="2"/>
        <v>95.421014026642325</v>
      </c>
      <c r="O12" s="40">
        <f t="shared" si="3"/>
        <v>251.16879615603685</v>
      </c>
      <c r="Q12" s="233" t="s">
        <v>80</v>
      </c>
      <c r="R12" s="183" t="s">
        <v>399</v>
      </c>
      <c r="S12" s="184" t="s">
        <v>400</v>
      </c>
      <c r="T12" s="185" t="s">
        <v>401</v>
      </c>
      <c r="U12" s="183" t="s">
        <v>43</v>
      </c>
      <c r="V12" s="182" t="s">
        <v>184</v>
      </c>
      <c r="W12" s="183" t="s">
        <v>402</v>
      </c>
      <c r="X12" s="183">
        <v>8</v>
      </c>
      <c r="Y12" s="183">
        <v>9</v>
      </c>
      <c r="Z12" s="183" t="s">
        <v>30</v>
      </c>
      <c r="AA12" s="118"/>
    </row>
    <row r="13" spans="1:27" ht="13.5" customHeight="1" x14ac:dyDescent="0.2">
      <c r="A13" s="32">
        <v>10</v>
      </c>
      <c r="B13" s="81" t="s">
        <v>379</v>
      </c>
      <c r="C13" s="79" t="s">
        <v>380</v>
      </c>
      <c r="D13" s="78" t="s">
        <v>381</v>
      </c>
      <c r="F13" s="32" t="s">
        <v>78</v>
      </c>
      <c r="G13" s="34">
        <v>10</v>
      </c>
      <c r="H13" s="46" t="s">
        <v>43</v>
      </c>
      <c r="I13" s="36">
        <v>3</v>
      </c>
      <c r="J13" s="37">
        <f t="shared" si="0"/>
        <v>85.228787452803374</v>
      </c>
      <c r="K13" s="36">
        <v>2</v>
      </c>
      <c r="L13" s="37">
        <f t="shared" si="1"/>
        <v>96.989700043360187</v>
      </c>
      <c r="M13" s="249">
        <v>6</v>
      </c>
      <c r="N13" s="37">
        <f t="shared" si="2"/>
        <v>52.218487496163561</v>
      </c>
      <c r="O13" s="40">
        <f t="shared" si="3"/>
        <v>234.43697499232712</v>
      </c>
      <c r="Q13" s="233" t="s">
        <v>88</v>
      </c>
      <c r="R13" s="183" t="s">
        <v>403</v>
      </c>
      <c r="S13" s="184" t="s">
        <v>404</v>
      </c>
      <c r="T13" s="185" t="s">
        <v>405</v>
      </c>
      <c r="U13" s="183" t="s">
        <v>43</v>
      </c>
      <c r="V13" s="182" t="s">
        <v>175</v>
      </c>
      <c r="W13" s="183" t="s">
        <v>406</v>
      </c>
      <c r="X13" s="183">
        <v>10</v>
      </c>
      <c r="Y13" s="183">
        <v>10</v>
      </c>
      <c r="Z13" s="183" t="s">
        <v>30</v>
      </c>
      <c r="AA13" s="118"/>
    </row>
    <row r="14" spans="1:27" ht="13.5" customHeight="1" x14ac:dyDescent="0.2">
      <c r="A14" s="32">
        <v>11</v>
      </c>
      <c r="B14" s="81" t="s">
        <v>449</v>
      </c>
      <c r="C14" s="79" t="s">
        <v>450</v>
      </c>
      <c r="D14" s="78" t="s">
        <v>451</v>
      </c>
      <c r="F14" s="32" t="s">
        <v>83</v>
      </c>
      <c r="G14" s="34">
        <v>17</v>
      </c>
      <c r="H14" s="46" t="s">
        <v>42</v>
      </c>
      <c r="I14" s="36">
        <v>5</v>
      </c>
      <c r="J14" s="37">
        <f t="shared" si="0"/>
        <v>81.785377405716673</v>
      </c>
      <c r="K14" s="36">
        <v>2</v>
      </c>
      <c r="L14" s="37">
        <f t="shared" si="1"/>
        <v>103.41183631596645</v>
      </c>
      <c r="M14" s="249">
        <v>11</v>
      </c>
      <c r="N14" s="37">
        <f t="shared" si="2"/>
        <v>43.067032950435781</v>
      </c>
      <c r="O14" s="40">
        <f t="shared" si="3"/>
        <v>228.2642466721189</v>
      </c>
      <c r="Q14" s="234" t="s">
        <v>77</v>
      </c>
      <c r="R14" s="81" t="s">
        <v>272</v>
      </c>
      <c r="S14" s="79" t="s">
        <v>407</v>
      </c>
      <c r="T14" s="78" t="s">
        <v>178</v>
      </c>
      <c r="U14" s="81" t="s">
        <v>41</v>
      </c>
      <c r="V14" s="77" t="s">
        <v>85</v>
      </c>
      <c r="W14" s="81" t="s">
        <v>408</v>
      </c>
      <c r="X14" s="81">
        <v>2</v>
      </c>
      <c r="Y14" s="81">
        <v>1</v>
      </c>
      <c r="Z14" s="81">
        <v>5</v>
      </c>
      <c r="AA14" s="118"/>
    </row>
    <row r="15" spans="1:27" ht="13.5" customHeight="1" x14ac:dyDescent="0.2">
      <c r="A15" s="32">
        <v>12</v>
      </c>
      <c r="B15" s="81" t="s">
        <v>453</v>
      </c>
      <c r="C15" s="79" t="s">
        <v>454</v>
      </c>
      <c r="D15" s="78" t="s">
        <v>455</v>
      </c>
      <c r="F15" s="32" t="s">
        <v>87</v>
      </c>
      <c r="G15" s="34">
        <v>17</v>
      </c>
      <c r="H15" s="46" t="s">
        <v>42</v>
      </c>
      <c r="I15" s="36">
        <v>7</v>
      </c>
      <c r="J15" s="37">
        <f t="shared" si="0"/>
        <v>68.559391166581349</v>
      </c>
      <c r="K15" s="36">
        <v>6</v>
      </c>
      <c r="L15" s="37">
        <f t="shared" si="1"/>
        <v>75.111212004063958</v>
      </c>
      <c r="M15" s="249">
        <v>5</v>
      </c>
      <c r="N15" s="37">
        <f t="shared" si="2"/>
        <v>81.785377405716673</v>
      </c>
      <c r="O15" s="40">
        <f t="shared" si="3"/>
        <v>225.45598057636198</v>
      </c>
      <c r="Q15" s="234" t="s">
        <v>79</v>
      </c>
      <c r="R15" s="81" t="s">
        <v>409</v>
      </c>
      <c r="S15" s="79" t="s">
        <v>410</v>
      </c>
      <c r="T15" s="78" t="s">
        <v>411</v>
      </c>
      <c r="U15" s="81" t="s">
        <v>41</v>
      </c>
      <c r="V15" s="77" t="s">
        <v>80</v>
      </c>
      <c r="W15" s="81" t="s">
        <v>412</v>
      </c>
      <c r="X15" s="81">
        <v>1</v>
      </c>
      <c r="Y15" s="81">
        <v>6</v>
      </c>
      <c r="Z15" s="81">
        <v>2</v>
      </c>
      <c r="AA15" s="118"/>
    </row>
    <row r="16" spans="1:27" ht="13.5" customHeight="1" x14ac:dyDescent="0.2">
      <c r="A16" s="32">
        <v>13</v>
      </c>
      <c r="B16" s="81" t="s">
        <v>383</v>
      </c>
      <c r="C16" s="79" t="s">
        <v>384</v>
      </c>
      <c r="D16" s="78" t="s">
        <v>385</v>
      </c>
      <c r="F16" s="32" t="s">
        <v>83</v>
      </c>
      <c r="G16" s="34">
        <v>10</v>
      </c>
      <c r="H16" s="46" t="s">
        <v>43</v>
      </c>
      <c r="I16" s="36">
        <v>5</v>
      </c>
      <c r="J16" s="37">
        <f t="shared" si="0"/>
        <v>63.010299956639813</v>
      </c>
      <c r="K16" s="36">
        <v>6</v>
      </c>
      <c r="L16" s="37">
        <f t="shared" si="1"/>
        <v>52.218487496163561</v>
      </c>
      <c r="M16" s="249">
        <v>1</v>
      </c>
      <c r="N16" s="37">
        <f t="shared" si="2"/>
        <v>110</v>
      </c>
      <c r="O16" s="40">
        <f t="shared" si="3"/>
        <v>225.22878745280337</v>
      </c>
      <c r="Q16" s="234" t="s">
        <v>81</v>
      </c>
      <c r="R16" s="81" t="s">
        <v>271</v>
      </c>
      <c r="S16" s="79" t="s">
        <v>413</v>
      </c>
      <c r="T16" s="78" t="s">
        <v>177</v>
      </c>
      <c r="U16" s="81" t="s">
        <v>41</v>
      </c>
      <c r="V16" s="77" t="s">
        <v>90</v>
      </c>
      <c r="W16" s="81" t="s">
        <v>382</v>
      </c>
      <c r="X16" s="81">
        <v>3</v>
      </c>
      <c r="Y16" s="81">
        <v>2</v>
      </c>
      <c r="Z16" s="81">
        <v>6</v>
      </c>
      <c r="AA16" s="118"/>
    </row>
    <row r="17" spans="1:27" ht="13.5" customHeight="1" x14ac:dyDescent="0.2">
      <c r="A17" s="32">
        <v>14</v>
      </c>
      <c r="B17" s="81" t="s">
        <v>271</v>
      </c>
      <c r="C17" s="79" t="s">
        <v>413</v>
      </c>
      <c r="D17" s="78" t="s">
        <v>177</v>
      </c>
      <c r="F17" s="32" t="s">
        <v>81</v>
      </c>
      <c r="G17" s="34">
        <v>9</v>
      </c>
      <c r="H17" s="46" t="s">
        <v>41</v>
      </c>
      <c r="I17" s="36">
        <v>3</v>
      </c>
      <c r="J17" s="37">
        <f t="shared" si="0"/>
        <v>82.548990324974412</v>
      </c>
      <c r="K17" s="36">
        <v>2</v>
      </c>
      <c r="L17" s="37">
        <f t="shared" si="1"/>
        <v>95.421014026642325</v>
      </c>
      <c r="M17" s="249">
        <v>6</v>
      </c>
      <c r="N17" s="37">
        <f t="shared" si="2"/>
        <v>46.205357035001256</v>
      </c>
      <c r="O17" s="40">
        <f t="shared" si="3"/>
        <v>224.17536138661802</v>
      </c>
      <c r="Q17" s="234" t="s">
        <v>78</v>
      </c>
      <c r="R17" s="81" t="s">
        <v>414</v>
      </c>
      <c r="S17" s="79" t="s">
        <v>415</v>
      </c>
      <c r="T17" s="78" t="s">
        <v>180</v>
      </c>
      <c r="U17" s="81" t="s">
        <v>41</v>
      </c>
      <c r="V17" s="77" t="s">
        <v>82</v>
      </c>
      <c r="W17" s="81" t="s">
        <v>416</v>
      </c>
      <c r="X17" s="81">
        <v>4</v>
      </c>
      <c r="Y17" s="81">
        <v>8</v>
      </c>
      <c r="Z17" s="81">
        <v>1</v>
      </c>
      <c r="AA17" s="118"/>
    </row>
    <row r="18" spans="1:27" ht="13.5" customHeight="1" x14ac:dyDescent="0.2">
      <c r="A18" s="32">
        <v>15</v>
      </c>
      <c r="B18" s="81" t="s">
        <v>414</v>
      </c>
      <c r="C18" s="79" t="s">
        <v>415</v>
      </c>
      <c r="D18" s="78" t="s">
        <v>180</v>
      </c>
      <c r="F18" s="32" t="s">
        <v>78</v>
      </c>
      <c r="G18" s="34">
        <v>9</v>
      </c>
      <c r="H18" s="46" t="s">
        <v>41</v>
      </c>
      <c r="I18" s="36">
        <v>4</v>
      </c>
      <c r="J18" s="37">
        <f t="shared" si="0"/>
        <v>70.188491847780284</v>
      </c>
      <c r="K18" s="36">
        <v>8</v>
      </c>
      <c r="L18" s="37">
        <f t="shared" si="1"/>
        <v>22.733747446696036</v>
      </c>
      <c r="M18" s="249">
        <v>1</v>
      </c>
      <c r="N18" s="37">
        <f t="shared" si="2"/>
        <v>109.54242509439325</v>
      </c>
      <c r="O18" s="40">
        <f t="shared" si="3"/>
        <v>202.46466438886958</v>
      </c>
      <c r="Q18" s="234" t="s">
        <v>83</v>
      </c>
      <c r="R18" s="81" t="s">
        <v>417</v>
      </c>
      <c r="S18" s="79" t="s">
        <v>418</v>
      </c>
      <c r="T18" s="78" t="s">
        <v>179</v>
      </c>
      <c r="U18" s="81" t="s">
        <v>41</v>
      </c>
      <c r="V18" s="77" t="s">
        <v>95</v>
      </c>
      <c r="W18" s="81" t="s">
        <v>419</v>
      </c>
      <c r="X18" s="81">
        <v>6</v>
      </c>
      <c r="Y18" s="81">
        <v>4</v>
      </c>
      <c r="Z18" s="81">
        <v>4</v>
      </c>
      <c r="AA18" s="118"/>
    </row>
    <row r="19" spans="1:27" ht="13.5" customHeight="1" x14ac:dyDescent="0.2">
      <c r="A19" s="32">
        <v>16</v>
      </c>
      <c r="B19" s="81" t="s">
        <v>387</v>
      </c>
      <c r="C19" s="79" t="s">
        <v>388</v>
      </c>
      <c r="D19" s="78" t="s">
        <v>389</v>
      </c>
      <c r="F19" s="32" t="s">
        <v>87</v>
      </c>
      <c r="G19" s="34">
        <v>10</v>
      </c>
      <c r="H19" s="46" t="s">
        <v>43</v>
      </c>
      <c r="I19" s="36">
        <v>6</v>
      </c>
      <c r="J19" s="37">
        <f t="shared" si="0"/>
        <v>52.218487496163561</v>
      </c>
      <c r="K19" s="36">
        <v>5</v>
      </c>
      <c r="L19" s="37">
        <f t="shared" si="1"/>
        <v>63.010299956639813</v>
      </c>
      <c r="M19" s="249">
        <v>3</v>
      </c>
      <c r="N19" s="37">
        <f t="shared" si="2"/>
        <v>85.228787452803374</v>
      </c>
      <c r="O19" s="40">
        <f t="shared" si="3"/>
        <v>200.45757490560675</v>
      </c>
      <c r="Q19" s="234" t="s">
        <v>87</v>
      </c>
      <c r="R19" s="81" t="s">
        <v>420</v>
      </c>
      <c r="S19" s="79" t="s">
        <v>421</v>
      </c>
      <c r="T19" s="78" t="s">
        <v>422</v>
      </c>
      <c r="U19" s="81" t="s">
        <v>41</v>
      </c>
      <c r="V19" s="77" t="s">
        <v>96</v>
      </c>
      <c r="W19" s="81" t="s">
        <v>423</v>
      </c>
      <c r="X19" s="81">
        <v>5</v>
      </c>
      <c r="Y19" s="81">
        <v>3</v>
      </c>
      <c r="Z19" s="81">
        <v>7</v>
      </c>
      <c r="AA19" s="118"/>
    </row>
    <row r="20" spans="1:27" ht="13.5" customHeight="1" x14ac:dyDescent="0.2">
      <c r="A20" s="32">
        <v>17</v>
      </c>
      <c r="B20" s="81" t="s">
        <v>417</v>
      </c>
      <c r="C20" s="79" t="s">
        <v>418</v>
      </c>
      <c r="D20" s="78" t="s">
        <v>179</v>
      </c>
      <c r="F20" s="32" t="s">
        <v>83</v>
      </c>
      <c r="G20" s="34">
        <v>9</v>
      </c>
      <c r="H20" s="46" t="s">
        <v>41</v>
      </c>
      <c r="I20" s="36">
        <v>6</v>
      </c>
      <c r="J20" s="37">
        <f t="shared" si="0"/>
        <v>46.205357035001256</v>
      </c>
      <c r="K20" s="36">
        <v>4</v>
      </c>
      <c r="L20" s="37">
        <f t="shared" si="1"/>
        <v>70.188491847780284</v>
      </c>
      <c r="M20" s="249">
        <v>4</v>
      </c>
      <c r="N20" s="37">
        <f t="shared" si="2"/>
        <v>70.188491847780284</v>
      </c>
      <c r="O20" s="40">
        <f t="shared" si="3"/>
        <v>186.58234073056184</v>
      </c>
      <c r="Q20" s="234" t="s">
        <v>84</v>
      </c>
      <c r="R20" s="81" t="s">
        <v>274</v>
      </c>
      <c r="S20" s="79" t="s">
        <v>424</v>
      </c>
      <c r="T20" s="78" t="s">
        <v>425</v>
      </c>
      <c r="U20" s="81" t="s">
        <v>41</v>
      </c>
      <c r="V20" s="77" t="s">
        <v>149</v>
      </c>
      <c r="W20" s="81" t="s">
        <v>426</v>
      </c>
      <c r="X20" s="81">
        <v>8</v>
      </c>
      <c r="Y20" s="81">
        <v>7</v>
      </c>
      <c r="Z20" s="81">
        <v>3</v>
      </c>
      <c r="AA20" s="118"/>
    </row>
    <row r="21" spans="1:27" ht="13.5" customHeight="1" x14ac:dyDescent="0.2">
      <c r="A21" s="32">
        <v>18</v>
      </c>
      <c r="B21" s="81" t="s">
        <v>457</v>
      </c>
      <c r="C21" s="79" t="s">
        <v>458</v>
      </c>
      <c r="D21" s="78" t="s">
        <v>459</v>
      </c>
      <c r="F21" s="32" t="s">
        <v>84</v>
      </c>
      <c r="G21" s="34">
        <v>17</v>
      </c>
      <c r="H21" s="46" t="s">
        <v>42</v>
      </c>
      <c r="I21" s="36">
        <v>11</v>
      </c>
      <c r="J21" s="37">
        <f t="shared" si="0"/>
        <v>43.067032950435781</v>
      </c>
      <c r="K21" s="36">
        <v>7</v>
      </c>
      <c r="L21" s="37">
        <f t="shared" si="1"/>
        <v>68.559391166581349</v>
      </c>
      <c r="M21" s="249">
        <v>7</v>
      </c>
      <c r="N21" s="37">
        <f t="shared" si="2"/>
        <v>68.559391166581349</v>
      </c>
      <c r="O21" s="40">
        <f t="shared" si="3"/>
        <v>180.18581528359849</v>
      </c>
      <c r="Q21" s="234" t="s">
        <v>85</v>
      </c>
      <c r="R21" s="81" t="s">
        <v>427</v>
      </c>
      <c r="S21" s="79" t="s">
        <v>428</v>
      </c>
      <c r="T21" s="78" t="s">
        <v>429</v>
      </c>
      <c r="U21" s="81" t="s">
        <v>41</v>
      </c>
      <c r="V21" s="77" t="s">
        <v>150</v>
      </c>
      <c r="W21" s="81" t="s">
        <v>430</v>
      </c>
      <c r="X21" s="81">
        <v>7</v>
      </c>
      <c r="Y21" s="81">
        <v>5</v>
      </c>
      <c r="Z21" s="81">
        <v>8</v>
      </c>
      <c r="AA21" s="118"/>
    </row>
    <row r="22" spans="1:27" ht="13.5" customHeight="1" x14ac:dyDescent="0.2">
      <c r="A22" s="32">
        <v>19</v>
      </c>
      <c r="B22" s="81" t="s">
        <v>461</v>
      </c>
      <c r="C22" s="79" t="s">
        <v>462</v>
      </c>
      <c r="D22" s="78" t="s">
        <v>463</v>
      </c>
      <c r="F22" s="32" t="s">
        <v>85</v>
      </c>
      <c r="G22" s="34">
        <v>17</v>
      </c>
      <c r="H22" s="46" t="s">
        <v>42</v>
      </c>
      <c r="I22" s="36">
        <v>4</v>
      </c>
      <c r="J22" s="37">
        <f t="shared" si="0"/>
        <v>88.636830476973699</v>
      </c>
      <c r="K22" s="36" t="s">
        <v>32</v>
      </c>
      <c r="L22" s="37">
        <f t="shared" si="1"/>
        <v>0</v>
      </c>
      <c r="M22" s="249">
        <v>4</v>
      </c>
      <c r="N22" s="37">
        <f t="shared" si="2"/>
        <v>88.636830476973699</v>
      </c>
      <c r="O22" s="40">
        <f t="shared" si="3"/>
        <v>177.2736609539474</v>
      </c>
      <c r="Q22" s="234" t="s">
        <v>80</v>
      </c>
      <c r="R22" s="81" t="s">
        <v>431</v>
      </c>
      <c r="S22" s="79" t="s">
        <v>432</v>
      </c>
      <c r="T22" s="78" t="s">
        <v>433</v>
      </c>
      <c r="U22" s="81" t="s">
        <v>41</v>
      </c>
      <c r="V22" s="77" t="s">
        <v>171</v>
      </c>
      <c r="W22" s="81" t="s">
        <v>434</v>
      </c>
      <c r="X22" s="81">
        <v>9</v>
      </c>
      <c r="Y22" s="81">
        <v>9</v>
      </c>
      <c r="Z22" s="81">
        <v>9</v>
      </c>
      <c r="AA22" s="118"/>
    </row>
    <row r="23" spans="1:27" ht="13.5" customHeight="1" x14ac:dyDescent="0.2">
      <c r="A23" s="32">
        <v>20</v>
      </c>
      <c r="B23" s="81" t="s">
        <v>420</v>
      </c>
      <c r="C23" s="79" t="s">
        <v>421</v>
      </c>
      <c r="D23" s="78" t="s">
        <v>422</v>
      </c>
      <c r="F23" s="32" t="s">
        <v>87</v>
      </c>
      <c r="G23" s="34">
        <v>9</v>
      </c>
      <c r="H23" s="46" t="s">
        <v>41</v>
      </c>
      <c r="I23" s="36">
        <v>5</v>
      </c>
      <c r="J23" s="37">
        <f t="shared" si="0"/>
        <v>58.108280606588615</v>
      </c>
      <c r="K23" s="36">
        <v>3</v>
      </c>
      <c r="L23" s="37">
        <f t="shared" si="1"/>
        <v>82.548990324974412</v>
      </c>
      <c r="M23" s="249">
        <v>7</v>
      </c>
      <c r="N23" s="37">
        <f t="shared" si="2"/>
        <v>34.424778027584011</v>
      </c>
      <c r="O23" s="40">
        <f t="shared" si="3"/>
        <v>175.08204895914704</v>
      </c>
      <c r="Q23" s="233" t="s">
        <v>77</v>
      </c>
      <c r="R23" s="183" t="s">
        <v>435</v>
      </c>
      <c r="S23" s="184" t="s">
        <v>436</v>
      </c>
      <c r="T23" s="185" t="s">
        <v>437</v>
      </c>
      <c r="U23" s="183" t="s">
        <v>42</v>
      </c>
      <c r="V23" s="182" t="s">
        <v>84</v>
      </c>
      <c r="W23" s="183" t="s">
        <v>438</v>
      </c>
      <c r="X23" s="183">
        <v>3</v>
      </c>
      <c r="Y23" s="183">
        <v>3</v>
      </c>
      <c r="Z23" s="183">
        <v>1</v>
      </c>
      <c r="AA23" s="118"/>
    </row>
    <row r="24" spans="1:27" ht="13.5" customHeight="1" x14ac:dyDescent="0.2">
      <c r="A24" s="32">
        <v>21</v>
      </c>
      <c r="B24" s="81" t="s">
        <v>465</v>
      </c>
      <c r="C24" s="79" t="s">
        <v>466</v>
      </c>
      <c r="D24" s="78" t="s">
        <v>467</v>
      </c>
      <c r="F24" s="32" t="s">
        <v>80</v>
      </c>
      <c r="G24" s="34">
        <v>17</v>
      </c>
      <c r="H24" s="46" t="s">
        <v>42</v>
      </c>
      <c r="I24" s="36">
        <v>8</v>
      </c>
      <c r="J24" s="37">
        <f t="shared" si="0"/>
        <v>62.097118755628017</v>
      </c>
      <c r="K24" s="36">
        <v>9</v>
      </c>
      <c r="L24" s="37">
        <f t="shared" si="1"/>
        <v>55.703240589977732</v>
      </c>
      <c r="M24" s="249">
        <v>9</v>
      </c>
      <c r="N24" s="37">
        <f t="shared" si="2"/>
        <v>55.703240589977732</v>
      </c>
      <c r="O24" s="40">
        <f t="shared" si="3"/>
        <v>173.50359993558348</v>
      </c>
      <c r="Q24" s="233" t="s">
        <v>79</v>
      </c>
      <c r="R24" s="183" t="s">
        <v>439</v>
      </c>
      <c r="S24" s="184" t="s">
        <v>440</v>
      </c>
      <c r="T24" s="185" t="s">
        <v>441</v>
      </c>
      <c r="U24" s="183" t="s">
        <v>42</v>
      </c>
      <c r="V24" s="182" t="s">
        <v>80</v>
      </c>
      <c r="W24" s="183" t="s">
        <v>442</v>
      </c>
      <c r="X24" s="183">
        <v>2</v>
      </c>
      <c r="Y24" s="183">
        <v>4</v>
      </c>
      <c r="Z24" s="183">
        <v>3</v>
      </c>
      <c r="AA24" s="118"/>
    </row>
    <row r="25" spans="1:27" ht="13.5" customHeight="1" x14ac:dyDescent="0.2">
      <c r="A25" s="32">
        <v>22</v>
      </c>
      <c r="B25" s="81" t="s">
        <v>274</v>
      </c>
      <c r="C25" s="79" t="s">
        <v>424</v>
      </c>
      <c r="D25" s="78" t="s">
        <v>425</v>
      </c>
      <c r="F25" s="32" t="s">
        <v>84</v>
      </c>
      <c r="G25" s="34">
        <v>9</v>
      </c>
      <c r="H25" s="46" t="s">
        <v>41</v>
      </c>
      <c r="I25" s="36">
        <v>8</v>
      </c>
      <c r="J25" s="37">
        <f t="shared" si="0"/>
        <v>22.733747446696036</v>
      </c>
      <c r="K25" s="36">
        <v>7</v>
      </c>
      <c r="L25" s="37">
        <f t="shared" si="1"/>
        <v>34.424778027584011</v>
      </c>
      <c r="M25" s="249">
        <v>3</v>
      </c>
      <c r="N25" s="37">
        <f t="shared" si="2"/>
        <v>82.548990324974412</v>
      </c>
      <c r="O25" s="40">
        <f t="shared" si="3"/>
        <v>139.70751579925445</v>
      </c>
      <c r="Q25" s="233" t="s">
        <v>81</v>
      </c>
      <c r="R25" s="183" t="s">
        <v>295</v>
      </c>
      <c r="S25" s="184" t="s">
        <v>443</v>
      </c>
      <c r="T25" s="185" t="s">
        <v>294</v>
      </c>
      <c r="U25" s="183" t="s">
        <v>42</v>
      </c>
      <c r="V25" s="182" t="s">
        <v>88</v>
      </c>
      <c r="W25" s="183" t="s">
        <v>444</v>
      </c>
      <c r="X25" s="183">
        <v>1</v>
      </c>
      <c r="Y25" s="183">
        <v>1</v>
      </c>
      <c r="Z25" s="183">
        <v>8</v>
      </c>
      <c r="AA25" s="118"/>
    </row>
    <row r="26" spans="1:27" ht="13.5" customHeight="1" x14ac:dyDescent="0.2">
      <c r="A26" s="32">
        <v>23</v>
      </c>
      <c r="B26" s="81" t="s">
        <v>469</v>
      </c>
      <c r="C26" s="79" t="s">
        <v>470</v>
      </c>
      <c r="D26" s="78" t="s">
        <v>471</v>
      </c>
      <c r="F26" s="32" t="s">
        <v>88</v>
      </c>
      <c r="G26" s="34">
        <v>17</v>
      </c>
      <c r="H26" s="46" t="s">
        <v>42</v>
      </c>
      <c r="I26" s="36">
        <v>15</v>
      </c>
      <c r="J26" s="37">
        <f t="shared" si="0"/>
        <v>18.190635446755341</v>
      </c>
      <c r="K26" s="36">
        <v>11</v>
      </c>
      <c r="L26" s="37">
        <f t="shared" si="1"/>
        <v>43.067032950435781</v>
      </c>
      <c r="M26" s="249">
        <v>6</v>
      </c>
      <c r="N26" s="37">
        <f t="shared" si="2"/>
        <v>75.111212004063958</v>
      </c>
      <c r="O26" s="40">
        <f t="shared" si="3"/>
        <v>136.36888040125507</v>
      </c>
      <c r="Q26" s="233" t="s">
        <v>78</v>
      </c>
      <c r="R26" s="183" t="s">
        <v>445</v>
      </c>
      <c r="S26" s="184" t="s">
        <v>446</v>
      </c>
      <c r="T26" s="185" t="s">
        <v>447</v>
      </c>
      <c r="U26" s="183" t="s">
        <v>42</v>
      </c>
      <c r="V26" s="182" t="s">
        <v>82</v>
      </c>
      <c r="W26" s="183" t="s">
        <v>448</v>
      </c>
      <c r="X26" s="183">
        <v>6</v>
      </c>
      <c r="Y26" s="183">
        <v>5</v>
      </c>
      <c r="Z26" s="183">
        <v>2</v>
      </c>
      <c r="AA26" s="118"/>
    </row>
    <row r="27" spans="1:27" ht="13.5" customHeight="1" x14ac:dyDescent="0.2">
      <c r="A27" s="32">
        <v>24</v>
      </c>
      <c r="B27" s="81" t="s">
        <v>268</v>
      </c>
      <c r="C27" s="79" t="s">
        <v>473</v>
      </c>
      <c r="D27" s="78" t="s">
        <v>269</v>
      </c>
      <c r="F27" s="32" t="s">
        <v>90</v>
      </c>
      <c r="G27" s="34">
        <v>17</v>
      </c>
      <c r="H27" s="46" t="s">
        <v>42</v>
      </c>
      <c r="I27" s="36">
        <v>12</v>
      </c>
      <c r="J27" s="37">
        <f t="shared" si="0"/>
        <v>36.80679440036532</v>
      </c>
      <c r="K27" s="36">
        <v>8</v>
      </c>
      <c r="L27" s="37">
        <f t="shared" si="1"/>
        <v>62.097118755628017</v>
      </c>
      <c r="M27" s="249">
        <v>13</v>
      </c>
      <c r="N27" s="37">
        <f t="shared" si="2"/>
        <v>30.576820396596727</v>
      </c>
      <c r="O27" s="40">
        <f t="shared" si="3"/>
        <v>129.48073355259007</v>
      </c>
      <c r="Q27" s="233" t="s">
        <v>83</v>
      </c>
      <c r="R27" s="183" t="s">
        <v>449</v>
      </c>
      <c r="S27" s="184" t="s">
        <v>450</v>
      </c>
      <c r="T27" s="185" t="s">
        <v>451</v>
      </c>
      <c r="U27" s="183" t="s">
        <v>42</v>
      </c>
      <c r="V27" s="182" t="s">
        <v>149</v>
      </c>
      <c r="W27" s="183" t="s">
        <v>452</v>
      </c>
      <c r="X27" s="183">
        <v>5</v>
      </c>
      <c r="Y27" s="183">
        <v>2</v>
      </c>
      <c r="Z27" s="183">
        <v>11</v>
      </c>
      <c r="AA27" s="118"/>
    </row>
    <row r="28" spans="1:27" ht="13.5" customHeight="1" x14ac:dyDescent="0.2">
      <c r="A28" s="32">
        <v>25</v>
      </c>
      <c r="B28" s="81" t="s">
        <v>475</v>
      </c>
      <c r="C28" s="79" t="s">
        <v>476</v>
      </c>
      <c r="D28" s="78" t="s">
        <v>185</v>
      </c>
      <c r="F28" s="32" t="s">
        <v>89</v>
      </c>
      <c r="G28" s="34">
        <v>17</v>
      </c>
      <c r="H28" s="46" t="s">
        <v>42</v>
      </c>
      <c r="I28" s="36">
        <v>13</v>
      </c>
      <c r="J28" s="37">
        <f t="shared" si="0"/>
        <v>30.576820396596727</v>
      </c>
      <c r="K28" s="36">
        <v>12</v>
      </c>
      <c r="L28" s="37">
        <f t="shared" si="1"/>
        <v>36.80679440036532</v>
      </c>
      <c r="M28" s="249">
        <v>10</v>
      </c>
      <c r="N28" s="37">
        <f t="shared" si="2"/>
        <v>49.363312743194498</v>
      </c>
      <c r="O28" s="40">
        <f t="shared" si="3"/>
        <v>116.74692754015655</v>
      </c>
      <c r="Q28" s="233" t="s">
        <v>87</v>
      </c>
      <c r="R28" s="183" t="s">
        <v>453</v>
      </c>
      <c r="S28" s="184" t="s">
        <v>454</v>
      </c>
      <c r="T28" s="185" t="s">
        <v>455</v>
      </c>
      <c r="U28" s="183" t="s">
        <v>42</v>
      </c>
      <c r="V28" s="182" t="s">
        <v>149</v>
      </c>
      <c r="W28" s="183" t="s">
        <v>456</v>
      </c>
      <c r="X28" s="183">
        <v>7</v>
      </c>
      <c r="Y28" s="183">
        <v>6</v>
      </c>
      <c r="Z28" s="183">
        <v>5</v>
      </c>
      <c r="AA28" s="118"/>
    </row>
    <row r="29" spans="1:27" ht="13.5" customHeight="1" x14ac:dyDescent="0.2">
      <c r="A29" s="32">
        <v>26</v>
      </c>
      <c r="B29" s="81" t="s">
        <v>427</v>
      </c>
      <c r="C29" s="79" t="s">
        <v>428</v>
      </c>
      <c r="D29" s="78" t="s">
        <v>429</v>
      </c>
      <c r="F29" s="32" t="s">
        <v>85</v>
      </c>
      <c r="G29" s="34">
        <v>9</v>
      </c>
      <c r="H29" s="46" t="s">
        <v>41</v>
      </c>
      <c r="I29" s="36">
        <v>7</v>
      </c>
      <c r="J29" s="37">
        <f t="shared" si="0"/>
        <v>34.424778027584011</v>
      </c>
      <c r="K29" s="36">
        <v>5</v>
      </c>
      <c r="L29" s="37">
        <f t="shared" si="1"/>
        <v>58.108280606588615</v>
      </c>
      <c r="M29" s="249">
        <v>8</v>
      </c>
      <c r="N29" s="37">
        <f t="shared" si="2"/>
        <v>22.733747446696036</v>
      </c>
      <c r="O29" s="40">
        <f t="shared" si="3"/>
        <v>115.26680608086866</v>
      </c>
      <c r="Q29" s="233" t="s">
        <v>84</v>
      </c>
      <c r="R29" s="183" t="s">
        <v>457</v>
      </c>
      <c r="S29" s="184" t="s">
        <v>458</v>
      </c>
      <c r="T29" s="185" t="s">
        <v>459</v>
      </c>
      <c r="U29" s="183" t="s">
        <v>42</v>
      </c>
      <c r="V29" s="182" t="s">
        <v>173</v>
      </c>
      <c r="W29" s="183" t="s">
        <v>460</v>
      </c>
      <c r="X29" s="183">
        <v>11</v>
      </c>
      <c r="Y29" s="183">
        <v>7</v>
      </c>
      <c r="Z29" s="183">
        <v>7</v>
      </c>
      <c r="AA29" s="118"/>
    </row>
    <row r="30" spans="1:27" ht="13.5" customHeight="1" x14ac:dyDescent="0.2">
      <c r="A30" s="32">
        <v>27</v>
      </c>
      <c r="B30" s="81" t="s">
        <v>478</v>
      </c>
      <c r="C30" s="79" t="s">
        <v>479</v>
      </c>
      <c r="D30" s="78" t="s">
        <v>480</v>
      </c>
      <c r="F30" s="32" t="s">
        <v>82</v>
      </c>
      <c r="G30" s="34">
        <v>17</v>
      </c>
      <c r="H30" s="46" t="s">
        <v>42</v>
      </c>
      <c r="I30" s="36">
        <v>9</v>
      </c>
      <c r="J30" s="37">
        <f t="shared" si="0"/>
        <v>55.703240589977732</v>
      </c>
      <c r="K30" s="36">
        <v>10</v>
      </c>
      <c r="L30" s="37">
        <f t="shared" si="1"/>
        <v>49.363312743194498</v>
      </c>
      <c r="M30" s="249" t="s">
        <v>30</v>
      </c>
      <c r="N30" s="37">
        <f t="shared" si="2"/>
        <v>5.8823529411764701</v>
      </c>
      <c r="O30" s="40">
        <f t="shared" si="3"/>
        <v>110.9489062743487</v>
      </c>
      <c r="Q30" s="233" t="s">
        <v>85</v>
      </c>
      <c r="R30" s="183" t="s">
        <v>461</v>
      </c>
      <c r="S30" s="184" t="s">
        <v>462</v>
      </c>
      <c r="T30" s="185" t="s">
        <v>463</v>
      </c>
      <c r="U30" s="183" t="s">
        <v>42</v>
      </c>
      <c r="V30" s="182" t="s">
        <v>98</v>
      </c>
      <c r="W30" s="183" t="s">
        <v>464</v>
      </c>
      <c r="X30" s="183">
        <v>4</v>
      </c>
      <c r="Y30" s="183" t="s">
        <v>32</v>
      </c>
      <c r="Z30" s="183">
        <v>4</v>
      </c>
      <c r="AA30" s="118"/>
    </row>
    <row r="31" spans="1:27" ht="13.5" customHeight="1" x14ac:dyDescent="0.2">
      <c r="A31" s="32">
        <v>28</v>
      </c>
      <c r="B31" s="81" t="s">
        <v>391</v>
      </c>
      <c r="C31" s="79" t="s">
        <v>392</v>
      </c>
      <c r="D31" s="78" t="s">
        <v>393</v>
      </c>
      <c r="F31" s="32" t="s">
        <v>84</v>
      </c>
      <c r="G31" s="34">
        <v>10</v>
      </c>
      <c r="H31" s="46" t="s">
        <v>43</v>
      </c>
      <c r="I31" s="36">
        <v>9</v>
      </c>
      <c r="J31" s="37">
        <f t="shared" si="0"/>
        <v>20.457574905606752</v>
      </c>
      <c r="K31" s="36">
        <v>7</v>
      </c>
      <c r="L31" s="37">
        <f t="shared" si="1"/>
        <v>41.549019599857431</v>
      </c>
      <c r="M31" s="249">
        <v>7</v>
      </c>
      <c r="N31" s="37">
        <f t="shared" si="2"/>
        <v>41.549019599857431</v>
      </c>
      <c r="O31" s="40">
        <f t="shared" si="3"/>
        <v>103.55561410532161</v>
      </c>
      <c r="Q31" s="233" t="s">
        <v>80</v>
      </c>
      <c r="R31" s="183" t="s">
        <v>465</v>
      </c>
      <c r="S31" s="184" t="s">
        <v>466</v>
      </c>
      <c r="T31" s="185" t="s">
        <v>467</v>
      </c>
      <c r="U31" s="183" t="s">
        <v>42</v>
      </c>
      <c r="V31" s="182" t="s">
        <v>98</v>
      </c>
      <c r="W31" s="183" t="s">
        <v>468</v>
      </c>
      <c r="X31" s="183">
        <v>8</v>
      </c>
      <c r="Y31" s="183">
        <v>9</v>
      </c>
      <c r="Z31" s="183">
        <v>9</v>
      </c>
      <c r="AA31" s="118"/>
    </row>
    <row r="32" spans="1:27" ht="13.5" customHeight="1" x14ac:dyDescent="0.2">
      <c r="A32" s="32">
        <v>29</v>
      </c>
      <c r="B32" s="81" t="s">
        <v>395</v>
      </c>
      <c r="C32" s="79" t="s">
        <v>396</v>
      </c>
      <c r="D32" s="78" t="s">
        <v>397</v>
      </c>
      <c r="F32" s="32" t="s">
        <v>85</v>
      </c>
      <c r="G32" s="34">
        <v>10</v>
      </c>
      <c r="H32" s="46" t="s">
        <v>43</v>
      </c>
      <c r="I32" s="36">
        <v>7</v>
      </c>
      <c r="J32" s="37">
        <f t="shared" si="0"/>
        <v>41.549019599857431</v>
      </c>
      <c r="K32" s="36">
        <v>8</v>
      </c>
      <c r="L32" s="37">
        <f t="shared" si="1"/>
        <v>30.969100130080562</v>
      </c>
      <c r="M32" s="249">
        <v>8</v>
      </c>
      <c r="N32" s="37">
        <f t="shared" si="2"/>
        <v>30.969100130080562</v>
      </c>
      <c r="O32" s="40">
        <f t="shared" si="3"/>
        <v>103.48721986001856</v>
      </c>
      <c r="Q32" s="233" t="s">
        <v>88</v>
      </c>
      <c r="R32" s="183" t="s">
        <v>469</v>
      </c>
      <c r="S32" s="184" t="s">
        <v>470</v>
      </c>
      <c r="T32" s="185" t="s">
        <v>471</v>
      </c>
      <c r="U32" s="183" t="s">
        <v>42</v>
      </c>
      <c r="V32" s="182" t="s">
        <v>182</v>
      </c>
      <c r="W32" s="183" t="s">
        <v>472</v>
      </c>
      <c r="X32" s="183">
        <v>15</v>
      </c>
      <c r="Y32" s="183">
        <v>11</v>
      </c>
      <c r="Z32" s="183">
        <v>6</v>
      </c>
    </row>
    <row r="33" spans="1:26" ht="13.5" customHeight="1" x14ac:dyDescent="0.2">
      <c r="A33" s="32">
        <v>30</v>
      </c>
      <c r="B33" s="81" t="s">
        <v>483</v>
      </c>
      <c r="C33" s="79" t="s">
        <v>484</v>
      </c>
      <c r="D33" s="78" t="s">
        <v>485</v>
      </c>
      <c r="F33" s="32" t="s">
        <v>95</v>
      </c>
      <c r="G33" s="34">
        <v>17</v>
      </c>
      <c r="H33" s="46" t="s">
        <v>42</v>
      </c>
      <c r="I33" s="36">
        <v>10</v>
      </c>
      <c r="J33" s="37">
        <f t="shared" si="0"/>
        <v>49.363312743194498</v>
      </c>
      <c r="K33" s="36" t="s">
        <v>32</v>
      </c>
      <c r="L33" s="37">
        <f t="shared" si="1"/>
        <v>0</v>
      </c>
      <c r="M33" s="249">
        <v>12</v>
      </c>
      <c r="N33" s="37">
        <f t="shared" si="2"/>
        <v>36.80679440036532</v>
      </c>
      <c r="O33" s="40">
        <f t="shared" si="3"/>
        <v>86.170107143559818</v>
      </c>
      <c r="Q33" s="233" t="s">
        <v>90</v>
      </c>
      <c r="R33" s="183" t="s">
        <v>268</v>
      </c>
      <c r="S33" s="184" t="s">
        <v>473</v>
      </c>
      <c r="T33" s="185" t="s">
        <v>269</v>
      </c>
      <c r="U33" s="183" t="s">
        <v>42</v>
      </c>
      <c r="V33" s="182" t="s">
        <v>122</v>
      </c>
      <c r="W33" s="183" t="s">
        <v>474</v>
      </c>
      <c r="X33" s="183">
        <v>12</v>
      </c>
      <c r="Y33" s="183">
        <v>8</v>
      </c>
      <c r="Z33" s="183">
        <v>13</v>
      </c>
    </row>
    <row r="34" spans="1:26" ht="13.5" customHeight="1" x14ac:dyDescent="0.2">
      <c r="A34" s="32">
        <v>31</v>
      </c>
      <c r="B34" s="81" t="s">
        <v>488</v>
      </c>
      <c r="C34" s="79" t="s">
        <v>489</v>
      </c>
      <c r="D34" s="78" t="s">
        <v>490</v>
      </c>
      <c r="F34" s="32" t="s">
        <v>96</v>
      </c>
      <c r="G34" s="34">
        <v>17</v>
      </c>
      <c r="H34" s="46" t="s">
        <v>42</v>
      </c>
      <c r="I34" s="36">
        <v>14</v>
      </c>
      <c r="J34" s="37">
        <f t="shared" si="0"/>
        <v>24.37262062170624</v>
      </c>
      <c r="K34" s="36">
        <v>15</v>
      </c>
      <c r="L34" s="37">
        <f t="shared" si="1"/>
        <v>18.190635446755341</v>
      </c>
      <c r="M34" s="249">
        <v>14</v>
      </c>
      <c r="N34" s="37">
        <f t="shared" si="2"/>
        <v>24.37262062170624</v>
      </c>
      <c r="O34" s="40">
        <f t="shared" si="3"/>
        <v>66.935876690167817</v>
      </c>
      <c r="Q34" s="233" t="s">
        <v>89</v>
      </c>
      <c r="R34" s="183" t="s">
        <v>475</v>
      </c>
      <c r="S34" s="184" t="s">
        <v>476</v>
      </c>
      <c r="T34" s="185" t="s">
        <v>185</v>
      </c>
      <c r="U34" s="183" t="s">
        <v>42</v>
      </c>
      <c r="V34" s="182" t="s">
        <v>174</v>
      </c>
      <c r="W34" s="183" t="s">
        <v>477</v>
      </c>
      <c r="X34" s="183">
        <v>13</v>
      </c>
      <c r="Y34" s="183">
        <v>12</v>
      </c>
      <c r="Z34" s="183">
        <v>10</v>
      </c>
    </row>
    <row r="35" spans="1:26" ht="13.5" customHeight="1" x14ac:dyDescent="0.2">
      <c r="A35" s="32">
        <v>32</v>
      </c>
      <c r="B35" s="81" t="s">
        <v>399</v>
      </c>
      <c r="C35" s="79" t="s">
        <v>400</v>
      </c>
      <c r="D35" s="78" t="s">
        <v>401</v>
      </c>
      <c r="F35" s="32" t="s">
        <v>80</v>
      </c>
      <c r="G35" s="34">
        <v>10</v>
      </c>
      <c r="H35" s="46" t="s">
        <v>43</v>
      </c>
      <c r="I35" s="36">
        <v>8</v>
      </c>
      <c r="J35" s="37">
        <f t="shared" si="0"/>
        <v>30.969100130080562</v>
      </c>
      <c r="K35" s="36">
        <v>9</v>
      </c>
      <c r="L35" s="37">
        <f t="shared" si="1"/>
        <v>20.457574905606752</v>
      </c>
      <c r="M35" s="249" t="s">
        <v>30</v>
      </c>
      <c r="N35" s="37">
        <f t="shared" si="2"/>
        <v>10</v>
      </c>
      <c r="O35" s="40">
        <f t="shared" si="3"/>
        <v>61.42667503568731</v>
      </c>
      <c r="Q35" s="233" t="s">
        <v>82</v>
      </c>
      <c r="R35" s="183" t="s">
        <v>478</v>
      </c>
      <c r="S35" s="184" t="s">
        <v>479</v>
      </c>
      <c r="T35" s="185" t="s">
        <v>480</v>
      </c>
      <c r="U35" s="183" t="s">
        <v>42</v>
      </c>
      <c r="V35" s="182" t="s">
        <v>481</v>
      </c>
      <c r="W35" s="183" t="s">
        <v>482</v>
      </c>
      <c r="X35" s="183">
        <v>9</v>
      </c>
      <c r="Y35" s="183">
        <v>10</v>
      </c>
      <c r="Z35" s="183" t="s">
        <v>30</v>
      </c>
    </row>
    <row r="36" spans="1:26" ht="13.5" customHeight="1" x14ac:dyDescent="0.2">
      <c r="A36" s="32">
        <v>33</v>
      </c>
      <c r="B36" s="81" t="s">
        <v>493</v>
      </c>
      <c r="C36" s="79" t="s">
        <v>494</v>
      </c>
      <c r="D36" s="78" t="s">
        <v>495</v>
      </c>
      <c r="F36" s="32" t="s">
        <v>86</v>
      </c>
      <c r="G36" s="34">
        <v>17</v>
      </c>
      <c r="H36" s="46" t="s">
        <v>42</v>
      </c>
      <c r="I36" s="36">
        <v>17</v>
      </c>
      <c r="J36" s="37">
        <f t="shared" si="0"/>
        <v>5.8823529411764701</v>
      </c>
      <c r="K36" s="36">
        <v>13</v>
      </c>
      <c r="L36" s="37">
        <f t="shared" si="1"/>
        <v>30.576820396596727</v>
      </c>
      <c r="M36" s="249" t="s">
        <v>30</v>
      </c>
      <c r="N36" s="37">
        <f t="shared" si="2"/>
        <v>5.8823529411764701</v>
      </c>
      <c r="O36" s="40">
        <f t="shared" si="3"/>
        <v>42.341526278949665</v>
      </c>
      <c r="Q36" s="233" t="s">
        <v>95</v>
      </c>
      <c r="R36" s="183" t="s">
        <v>483</v>
      </c>
      <c r="S36" s="184" t="s">
        <v>484</v>
      </c>
      <c r="T36" s="185" t="s">
        <v>485</v>
      </c>
      <c r="U36" s="183" t="s">
        <v>42</v>
      </c>
      <c r="V36" s="182" t="s">
        <v>486</v>
      </c>
      <c r="W36" s="183" t="s">
        <v>487</v>
      </c>
      <c r="X36" s="183">
        <v>10</v>
      </c>
      <c r="Y36" s="183" t="s">
        <v>32</v>
      </c>
      <c r="Z36" s="183">
        <v>12</v>
      </c>
    </row>
    <row r="37" spans="1:26" ht="13.5" customHeight="1" x14ac:dyDescent="0.2">
      <c r="A37" s="32">
        <v>34</v>
      </c>
      <c r="B37" s="81" t="s">
        <v>498</v>
      </c>
      <c r="C37" s="79" t="s">
        <v>499</v>
      </c>
      <c r="D37" s="78" t="s">
        <v>500</v>
      </c>
      <c r="F37" s="32" t="s">
        <v>152</v>
      </c>
      <c r="G37" s="34">
        <v>17</v>
      </c>
      <c r="H37" s="46" t="s">
        <v>42</v>
      </c>
      <c r="I37" s="36">
        <v>16</v>
      </c>
      <c r="J37" s="37">
        <f t="shared" si="0"/>
        <v>12.027995269576431</v>
      </c>
      <c r="K37" s="36">
        <v>14</v>
      </c>
      <c r="L37" s="37">
        <f t="shared" si="1"/>
        <v>24.37262062170624</v>
      </c>
      <c r="M37" s="249" t="s">
        <v>30</v>
      </c>
      <c r="N37" s="37">
        <f t="shared" si="2"/>
        <v>5.8823529411764701</v>
      </c>
      <c r="O37" s="40">
        <f t="shared" si="3"/>
        <v>42.28296883245914</v>
      </c>
      <c r="Q37" s="233" t="s">
        <v>96</v>
      </c>
      <c r="R37" s="183" t="s">
        <v>488</v>
      </c>
      <c r="S37" s="184" t="s">
        <v>489</v>
      </c>
      <c r="T37" s="185" t="s">
        <v>490</v>
      </c>
      <c r="U37" s="183" t="s">
        <v>42</v>
      </c>
      <c r="V37" s="182" t="s">
        <v>491</v>
      </c>
      <c r="W37" s="183" t="s">
        <v>492</v>
      </c>
      <c r="X37" s="183">
        <v>14</v>
      </c>
      <c r="Y37" s="183">
        <v>15</v>
      </c>
      <c r="Z37" s="183">
        <v>14</v>
      </c>
    </row>
    <row r="38" spans="1:26" ht="13.5" customHeight="1" x14ac:dyDescent="0.2">
      <c r="A38" s="32">
        <v>35</v>
      </c>
      <c r="B38" s="81" t="s">
        <v>431</v>
      </c>
      <c r="C38" s="79" t="s">
        <v>432</v>
      </c>
      <c r="D38" s="78" t="s">
        <v>433</v>
      </c>
      <c r="F38" s="32" t="s">
        <v>80</v>
      </c>
      <c r="G38" s="34">
        <v>9</v>
      </c>
      <c r="H38" s="46" t="s">
        <v>41</v>
      </c>
      <c r="I38" s="36">
        <v>9</v>
      </c>
      <c r="J38" s="37">
        <f t="shared" si="0"/>
        <v>11.111111111111111</v>
      </c>
      <c r="K38" s="36">
        <v>9</v>
      </c>
      <c r="L38" s="37">
        <f t="shared" si="1"/>
        <v>11.111111111111111</v>
      </c>
      <c r="M38" s="249">
        <v>9</v>
      </c>
      <c r="N38" s="37">
        <f t="shared" si="2"/>
        <v>11.111111111111111</v>
      </c>
      <c r="O38" s="40">
        <f t="shared" si="3"/>
        <v>33.333333333333329</v>
      </c>
      <c r="Q38" s="233" t="s">
        <v>86</v>
      </c>
      <c r="R38" s="183" t="s">
        <v>493</v>
      </c>
      <c r="S38" s="184" t="s">
        <v>494</v>
      </c>
      <c r="T38" s="185" t="s">
        <v>495</v>
      </c>
      <c r="U38" s="183" t="s">
        <v>42</v>
      </c>
      <c r="V38" s="182" t="s">
        <v>496</v>
      </c>
      <c r="W38" s="183" t="s">
        <v>497</v>
      </c>
      <c r="X38" s="183">
        <v>17</v>
      </c>
      <c r="Y38" s="183">
        <v>13</v>
      </c>
      <c r="Z38" s="183" t="s">
        <v>30</v>
      </c>
    </row>
    <row r="39" spans="1:26" ht="13.5" customHeight="1" x14ac:dyDescent="0.2">
      <c r="A39" s="32">
        <v>36</v>
      </c>
      <c r="B39" s="81" t="s">
        <v>403</v>
      </c>
      <c r="C39" s="79" t="s">
        <v>404</v>
      </c>
      <c r="D39" s="78" t="s">
        <v>405</v>
      </c>
      <c r="F39" s="32" t="s">
        <v>88</v>
      </c>
      <c r="G39" s="34">
        <v>10</v>
      </c>
      <c r="H39" s="46" t="s">
        <v>43</v>
      </c>
      <c r="I39" s="36">
        <v>10</v>
      </c>
      <c r="J39" s="37">
        <f t="shared" si="0"/>
        <v>10</v>
      </c>
      <c r="K39" s="36">
        <v>10</v>
      </c>
      <c r="L39" s="37">
        <f t="shared" si="1"/>
        <v>10</v>
      </c>
      <c r="M39" s="249" t="s">
        <v>30</v>
      </c>
      <c r="N39" s="37">
        <f t="shared" si="2"/>
        <v>10</v>
      </c>
      <c r="O39" s="40">
        <f t="shared" si="3"/>
        <v>30</v>
      </c>
      <c r="Q39" s="233" t="s">
        <v>152</v>
      </c>
      <c r="R39" s="183" t="s">
        <v>498</v>
      </c>
      <c r="S39" s="184" t="s">
        <v>499</v>
      </c>
      <c r="T39" s="185" t="s">
        <v>500</v>
      </c>
      <c r="U39" s="183" t="s">
        <v>42</v>
      </c>
      <c r="V39" s="182" t="s">
        <v>496</v>
      </c>
      <c r="W39" s="183" t="s">
        <v>501</v>
      </c>
      <c r="X39" s="183">
        <v>16</v>
      </c>
      <c r="Y39" s="183">
        <v>14</v>
      </c>
      <c r="Z39" s="183" t="s">
        <v>30</v>
      </c>
    </row>
    <row r="40" spans="1:26" ht="13.5" customHeight="1" x14ac:dyDescent="0.2">
      <c r="L40" s="73"/>
      <c r="N40" s="73"/>
      <c r="P40" s="73"/>
      <c r="R40"/>
      <c r="S40" s="73"/>
      <c r="U40"/>
    </row>
    <row r="41" spans="1:26" ht="13.5" customHeight="1" x14ac:dyDescent="0.2">
      <c r="L41" s="73"/>
      <c r="N41" s="73"/>
      <c r="P41" s="73"/>
      <c r="R41"/>
      <c r="S41" s="73"/>
      <c r="U41"/>
    </row>
    <row r="42" spans="1:26" ht="13.5" customHeight="1" x14ac:dyDescent="0.2">
      <c r="K42" s="73"/>
      <c r="M42" s="73"/>
      <c r="P42" s="73"/>
      <c r="R42"/>
      <c r="T42" s="237"/>
      <c r="U42"/>
      <c r="W42"/>
    </row>
    <row r="43" spans="1:26" ht="13.5" customHeight="1" x14ac:dyDescent="0.2">
      <c r="K43" s="73"/>
      <c r="M43" s="73"/>
      <c r="P43" s="73"/>
      <c r="R43"/>
      <c r="T43" s="237"/>
      <c r="U43"/>
      <c r="W43"/>
    </row>
    <row r="44" spans="1:26" ht="13.5" customHeight="1" x14ac:dyDescent="0.2">
      <c r="K44" s="73"/>
      <c r="M44" s="73"/>
      <c r="P44" s="73"/>
      <c r="R44"/>
      <c r="T44" s="237"/>
      <c r="U44"/>
      <c r="W44"/>
    </row>
    <row r="45" spans="1:26" ht="13.5" customHeight="1" x14ac:dyDescent="0.2">
      <c r="K45" s="73"/>
      <c r="M45" s="73"/>
      <c r="P45" s="73"/>
      <c r="R45"/>
      <c r="T45" s="237"/>
      <c r="U45"/>
      <c r="W45"/>
    </row>
    <row r="46" spans="1:26" ht="13.5" customHeight="1" x14ac:dyDescent="0.2">
      <c r="K46" s="73"/>
      <c r="M46" s="73"/>
      <c r="P46" s="73"/>
      <c r="R46"/>
      <c r="T46" s="237"/>
      <c r="U46"/>
      <c r="W46"/>
    </row>
    <row r="47" spans="1:26" ht="13.5" customHeight="1" x14ac:dyDescent="0.2">
      <c r="K47" s="73"/>
      <c r="N47" s="73"/>
      <c r="R47"/>
      <c r="T47" s="237"/>
      <c r="U47"/>
      <c r="W47"/>
    </row>
    <row r="48" spans="1:26" ht="13.5" customHeight="1" x14ac:dyDescent="0.2">
      <c r="K48" s="73"/>
      <c r="N48" s="73"/>
      <c r="R48"/>
      <c r="T48" s="237"/>
      <c r="U48"/>
      <c r="W48"/>
    </row>
    <row r="49" spans="11:23" ht="13.5" customHeight="1" x14ac:dyDescent="0.2">
      <c r="K49" s="73"/>
      <c r="N49" s="73"/>
      <c r="R49"/>
      <c r="T49" s="237"/>
      <c r="U49"/>
      <c r="W49"/>
    </row>
    <row r="50" spans="11:23" ht="13.5" customHeight="1" x14ac:dyDescent="0.2">
      <c r="K50" s="73"/>
      <c r="N50" s="73"/>
      <c r="R50"/>
      <c r="T50" s="237"/>
      <c r="U50"/>
      <c r="W50"/>
    </row>
    <row r="51" spans="11:23" ht="13.5" customHeight="1" x14ac:dyDescent="0.2">
      <c r="K51" s="73"/>
      <c r="N51" s="73"/>
      <c r="R51"/>
      <c r="T51" s="237"/>
      <c r="U51"/>
      <c r="W51"/>
    </row>
    <row r="52" spans="11:23" ht="13.5" customHeight="1" x14ac:dyDescent="0.2">
      <c r="K52" s="73"/>
      <c r="N52" s="73"/>
      <c r="R52"/>
      <c r="T52" s="237"/>
      <c r="U52"/>
      <c r="W52"/>
    </row>
    <row r="53" spans="11:23" ht="13.5" customHeight="1" x14ac:dyDescent="0.2">
      <c r="K53" s="73"/>
      <c r="N53" s="73"/>
      <c r="R53"/>
      <c r="T53" s="237"/>
      <c r="U53"/>
      <c r="W53"/>
    </row>
    <row r="54" spans="11:23" ht="13.5" customHeight="1" x14ac:dyDescent="0.2">
      <c r="K54" s="73"/>
      <c r="N54" s="73"/>
      <c r="R54"/>
      <c r="T54" s="237"/>
      <c r="U54"/>
      <c r="W54"/>
    </row>
    <row r="55" spans="11:23" ht="13.5" customHeight="1" x14ac:dyDescent="0.2">
      <c r="K55" s="73"/>
      <c r="N55" s="73"/>
      <c r="R55"/>
      <c r="T55" s="237"/>
      <c r="U55"/>
      <c r="W55"/>
    </row>
    <row r="56" spans="11:23" ht="13.5" customHeight="1" x14ac:dyDescent="0.2">
      <c r="K56" s="73"/>
      <c r="N56" s="73"/>
      <c r="R56"/>
      <c r="T56" s="237"/>
      <c r="U56"/>
      <c r="W56"/>
    </row>
    <row r="57" spans="11:23" ht="13.5" customHeight="1" x14ac:dyDescent="0.2">
      <c r="K57" s="73"/>
      <c r="N57" s="73"/>
      <c r="R57"/>
      <c r="T57" s="237"/>
      <c r="U57"/>
      <c r="W57"/>
    </row>
    <row r="58" spans="11:23" ht="13.5" customHeight="1" x14ac:dyDescent="0.2">
      <c r="K58" s="73"/>
      <c r="N58" s="73"/>
      <c r="R58"/>
      <c r="T58" s="237"/>
      <c r="U58"/>
      <c r="W58"/>
    </row>
    <row r="59" spans="11:23" ht="13.5" customHeight="1" x14ac:dyDescent="0.2">
      <c r="K59" s="73"/>
      <c r="N59" s="73"/>
      <c r="R59"/>
      <c r="T59" s="237"/>
      <c r="U59"/>
      <c r="W59"/>
    </row>
    <row r="60" spans="11:23" ht="13.5" customHeight="1" x14ac:dyDescent="0.2">
      <c r="K60" s="73"/>
      <c r="N60" s="73"/>
      <c r="R60"/>
      <c r="T60" s="237"/>
      <c r="U60"/>
      <c r="W60"/>
    </row>
    <row r="61" spans="11:23" ht="13.5" customHeight="1" x14ac:dyDescent="0.2">
      <c r="K61" s="73"/>
      <c r="N61" s="73"/>
      <c r="R61"/>
      <c r="T61" s="237"/>
      <c r="U61"/>
      <c r="W61"/>
    </row>
    <row r="62" spans="11:23" ht="13.5" customHeight="1" x14ac:dyDescent="0.2">
      <c r="K62" s="73"/>
      <c r="N62" s="73"/>
      <c r="R62"/>
      <c r="T62" s="237"/>
      <c r="U62"/>
      <c r="W62"/>
    </row>
    <row r="63" spans="11:23" ht="13.5" customHeight="1" x14ac:dyDescent="0.2">
      <c r="K63" s="73"/>
      <c r="N63" s="73"/>
      <c r="R63"/>
      <c r="T63" s="237"/>
      <c r="U63"/>
      <c r="W63"/>
    </row>
    <row r="64" spans="11:23" ht="13.5" customHeight="1" x14ac:dyDescent="0.2">
      <c r="K64" s="73"/>
      <c r="N64" s="73"/>
      <c r="R64"/>
      <c r="T64" s="237"/>
      <c r="U64"/>
      <c r="W64"/>
    </row>
    <row r="65" spans="11:23" ht="13.5" customHeight="1" x14ac:dyDescent="0.2">
      <c r="K65" s="73"/>
      <c r="N65" s="73"/>
      <c r="R65"/>
      <c r="T65" s="237"/>
      <c r="U65"/>
      <c r="W65"/>
    </row>
    <row r="66" spans="11:23" ht="13.5" customHeight="1" x14ac:dyDescent="0.2">
      <c r="K66" s="73"/>
      <c r="N66" s="73"/>
      <c r="R66"/>
      <c r="T66" s="237"/>
      <c r="U66"/>
      <c r="W66"/>
    </row>
    <row r="67" spans="11:23" ht="13.5" customHeight="1" x14ac:dyDescent="0.2">
      <c r="K67" s="73"/>
      <c r="N67" s="73"/>
      <c r="R67"/>
      <c r="T67" s="237"/>
      <c r="U67"/>
      <c r="W67"/>
    </row>
    <row r="68" spans="11:23" ht="13.5" customHeight="1" x14ac:dyDescent="0.2">
      <c r="K68" s="73"/>
      <c r="N68" s="73"/>
      <c r="R68"/>
      <c r="T68" s="237"/>
      <c r="U68"/>
      <c r="W68"/>
    </row>
    <row r="69" spans="11:23" ht="13.5" customHeight="1" x14ac:dyDescent="0.2">
      <c r="K69" s="73"/>
      <c r="N69" s="73"/>
      <c r="R69"/>
      <c r="T69" s="237"/>
      <c r="U69"/>
      <c r="W69"/>
    </row>
    <row r="70" spans="11:23" ht="13.5" customHeight="1" x14ac:dyDescent="0.2">
      <c r="K70" s="73"/>
      <c r="N70" s="73"/>
      <c r="R70"/>
      <c r="T70" s="237"/>
      <c r="U70"/>
      <c r="W70"/>
    </row>
    <row r="71" spans="11:23" ht="13.5" customHeight="1" x14ac:dyDescent="0.2">
      <c r="K71" s="73"/>
      <c r="N71" s="73"/>
      <c r="R71"/>
      <c r="T71" s="237"/>
      <c r="U71"/>
      <c r="W71"/>
    </row>
    <row r="72" spans="11:23" ht="13.5" customHeight="1" x14ac:dyDescent="0.2">
      <c r="M72" s="73"/>
      <c r="P72" s="73"/>
      <c r="R72"/>
      <c r="T72" s="237"/>
      <c r="U72"/>
      <c r="W72"/>
    </row>
    <row r="73" spans="11:23" ht="13.5" customHeight="1" x14ac:dyDescent="0.2">
      <c r="M73" s="73"/>
      <c r="P73" s="73"/>
      <c r="R73"/>
      <c r="T73" s="237"/>
      <c r="U73"/>
      <c r="W73"/>
    </row>
    <row r="74" spans="11:23" ht="13.5" customHeight="1" x14ac:dyDescent="0.2">
      <c r="M74" s="73"/>
      <c r="P74" s="73"/>
      <c r="R74"/>
      <c r="T74" s="237"/>
      <c r="U74"/>
      <c r="W74"/>
    </row>
    <row r="75" spans="11:23" ht="13.5" customHeight="1" x14ac:dyDescent="0.2">
      <c r="M75" s="73"/>
      <c r="P75" s="73"/>
      <c r="R75"/>
      <c r="T75" s="237"/>
      <c r="U75"/>
      <c r="W75"/>
    </row>
    <row r="76" spans="11:23" ht="13.5" customHeight="1" x14ac:dyDescent="0.2">
      <c r="M76" s="73"/>
      <c r="P76" s="73"/>
      <c r="R76"/>
      <c r="T76" s="237"/>
      <c r="U76"/>
      <c r="W76"/>
    </row>
    <row r="77" spans="11:23" ht="13.5" customHeight="1" x14ac:dyDescent="0.2">
      <c r="M77" s="73"/>
      <c r="P77" s="73"/>
      <c r="R77"/>
      <c r="T77" s="237"/>
      <c r="U77"/>
      <c r="W77"/>
    </row>
    <row r="78" spans="11:23" ht="13.5" customHeight="1" x14ac:dyDescent="0.2">
      <c r="N78" s="73"/>
      <c r="Q78" s="73"/>
      <c r="R78"/>
      <c r="U78" s="237"/>
      <c r="W78"/>
    </row>
    <row r="79" spans="11:23" ht="13.5" customHeight="1" x14ac:dyDescent="0.2">
      <c r="P79" s="73"/>
      <c r="R79"/>
      <c r="S79" s="73"/>
      <c r="U79"/>
    </row>
    <row r="80" spans="11:23" ht="13.5" customHeight="1" x14ac:dyDescent="0.2">
      <c r="P80" s="73"/>
      <c r="R80"/>
      <c r="S80" s="73"/>
      <c r="U80"/>
    </row>
    <row r="81" spans="16:21" ht="13.5" customHeight="1" x14ac:dyDescent="0.2">
      <c r="P81" s="73"/>
      <c r="R81"/>
      <c r="S81" s="73"/>
      <c r="U81"/>
    </row>
    <row r="82" spans="16:21" ht="13.5" customHeight="1" x14ac:dyDescent="0.2">
      <c r="P82" s="73"/>
      <c r="R82"/>
      <c r="S82" s="73"/>
      <c r="U82"/>
    </row>
  </sheetData>
  <sortState ref="B4:L39">
    <sortCondition descending="1" ref="L4:L39"/>
  </sortState>
  <mergeCells count="3">
    <mergeCell ref="K3:L3"/>
    <mergeCell ref="I3:J3"/>
    <mergeCell ref="M3:N3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9"/>
  <sheetViews>
    <sheetView zoomScale="90" zoomScaleNormal="90" workbookViewId="0"/>
  </sheetViews>
  <sheetFormatPr baseColWidth="10" defaultColWidth="11.5703125" defaultRowHeight="12.75" x14ac:dyDescent="0.2"/>
  <cols>
    <col min="1" max="1" width="5.7109375" customWidth="1"/>
    <col min="2" max="2" width="9.5703125" bestFit="1" customWidth="1"/>
    <col min="3" max="3" width="24.85546875" bestFit="1" customWidth="1"/>
    <col min="4" max="4" width="25.7109375" bestFit="1" customWidth="1"/>
    <col min="5" max="5" width="0.85546875" customWidth="1"/>
    <col min="6" max="6" width="6.28515625" bestFit="1" customWidth="1"/>
    <col min="7" max="7" width="7.140625" bestFit="1" customWidth="1"/>
    <col min="8" max="8" width="5.7109375" bestFit="1" customWidth="1"/>
    <col min="9" max="9" width="4.5703125" customWidth="1"/>
    <col min="10" max="10" width="1" customWidth="1"/>
    <col min="11" max="11" width="7.140625" bestFit="1" customWidth="1"/>
    <col min="12" max="12" width="5.7109375" bestFit="1" customWidth="1"/>
    <col min="13" max="13" width="4.5703125" customWidth="1"/>
    <col min="14" max="14" width="1" customWidth="1"/>
    <col min="15" max="15" width="7.85546875" customWidth="1"/>
    <col min="16" max="16" width="14.5703125" customWidth="1"/>
    <col min="17" max="17" width="8.28515625" style="73" customWidth="1"/>
    <col min="18" max="18" width="24" bestFit="1" customWidth="1"/>
    <col min="19" max="19" width="25.7109375" bestFit="1" customWidth="1"/>
    <col min="20" max="20" width="8.28515625" style="73" bestFit="1" customWidth="1"/>
    <col min="21" max="22" width="8.28515625" style="73" customWidth="1"/>
    <col min="23" max="23" width="1.7109375" customWidth="1"/>
    <col min="24" max="25" width="8.28515625" style="73" customWidth="1"/>
    <col min="26" max="26" width="1.5703125" customWidth="1"/>
  </cols>
  <sheetData>
    <row r="1" spans="1:26" ht="13.5" customHeight="1" x14ac:dyDescent="0.2">
      <c r="C1" s="75" t="s">
        <v>369</v>
      </c>
      <c r="R1" t="s">
        <v>92</v>
      </c>
      <c r="U1" s="326" t="s">
        <v>111</v>
      </c>
      <c r="V1" s="326"/>
      <c r="X1" s="326" t="s">
        <v>112</v>
      </c>
      <c r="Y1" s="326"/>
    </row>
    <row r="2" spans="1:26" x14ac:dyDescent="0.2">
      <c r="U2" s="327" t="s">
        <v>368</v>
      </c>
      <c r="V2" s="327"/>
      <c r="X2" s="327" t="s">
        <v>367</v>
      </c>
      <c r="Y2" s="327"/>
    </row>
    <row r="3" spans="1:26" ht="38.25" customHeight="1" x14ac:dyDescent="0.2">
      <c r="A3" s="43" t="s">
        <v>25</v>
      </c>
      <c r="B3" s="43" t="s">
        <v>26</v>
      </c>
      <c r="C3" s="43" t="s">
        <v>27</v>
      </c>
      <c r="D3" s="44" t="s">
        <v>37</v>
      </c>
      <c r="F3" s="32" t="s">
        <v>29</v>
      </c>
      <c r="G3" s="32" t="s">
        <v>33</v>
      </c>
      <c r="H3" s="325" t="s">
        <v>38</v>
      </c>
      <c r="I3" s="324"/>
      <c r="J3" s="255"/>
      <c r="K3" s="32" t="s">
        <v>33</v>
      </c>
      <c r="L3" s="325" t="s">
        <v>38</v>
      </c>
      <c r="M3" s="324"/>
      <c r="N3" s="255"/>
      <c r="O3" s="32" t="s">
        <v>36</v>
      </c>
      <c r="Q3" s="77" t="s">
        <v>26</v>
      </c>
      <c r="R3" s="77" t="s">
        <v>27</v>
      </c>
      <c r="S3" s="77" t="s">
        <v>28</v>
      </c>
      <c r="T3" s="77" t="s">
        <v>3</v>
      </c>
      <c r="U3" s="77" t="s">
        <v>364</v>
      </c>
      <c r="V3" s="77" t="s">
        <v>363</v>
      </c>
      <c r="X3" s="77" t="s">
        <v>365</v>
      </c>
      <c r="Y3" s="77" t="s">
        <v>366</v>
      </c>
      <c r="Z3" s="117"/>
    </row>
    <row r="4" spans="1:26" ht="13.5" customHeight="1" x14ac:dyDescent="0.2">
      <c r="A4" s="32">
        <v>1</v>
      </c>
      <c r="B4" s="81" t="s">
        <v>254</v>
      </c>
      <c r="C4" s="79" t="s">
        <v>201</v>
      </c>
      <c r="D4" s="78" t="s">
        <v>207</v>
      </c>
      <c r="F4" s="46" t="s">
        <v>43</v>
      </c>
      <c r="G4" s="34">
        <v>5</v>
      </c>
      <c r="H4" s="235">
        <v>1</v>
      </c>
      <c r="I4" s="37">
        <f t="shared" ref="I4:I9" si="0">IF(OR(H4="DSQ",H4="RAF",H4="DNC",H4="DPG"),0,IF(OR(H4="DNS",H4="DNF"),100*(($G4-$G4+1)/$G4)+10*(LOG($G4/$G4)),100*(($G4-H4+1)/$G4)+10*(LOG($G4/H4))))</f>
        <v>106.98970004336019</v>
      </c>
      <c r="J4" s="256"/>
      <c r="K4" s="34">
        <v>4</v>
      </c>
      <c r="L4" s="249">
        <v>1</v>
      </c>
      <c r="M4" s="37">
        <f>IF(OR(L4="DSQ",L4="RAF",L4="DNC",L4="DPG"),0,IF(OR(L4="DNS",L4="DNF"),100*(($K4-$K4+1)/$K4)+10*(LOG($K4/$K4)),100*(($K4-L4+1)/$K4)+10*(LOG($K4/L4))))</f>
        <v>106.02059991327963</v>
      </c>
      <c r="N4" s="256"/>
      <c r="O4" s="40">
        <f t="shared" ref="O4:O16" si="1">I4+M4</f>
        <v>213.01029995663981</v>
      </c>
      <c r="Q4" s="183" t="s">
        <v>254</v>
      </c>
      <c r="R4" s="184" t="s">
        <v>201</v>
      </c>
      <c r="S4" s="185" t="s">
        <v>207</v>
      </c>
      <c r="T4" s="183" t="s">
        <v>43</v>
      </c>
      <c r="U4" s="183">
        <v>1</v>
      </c>
      <c r="V4" s="183">
        <v>1</v>
      </c>
      <c r="X4" s="183">
        <v>1</v>
      </c>
      <c r="Y4" s="183">
        <v>1</v>
      </c>
      <c r="Z4" s="118"/>
    </row>
    <row r="5" spans="1:26" ht="13.5" customHeight="1" x14ac:dyDescent="0.2">
      <c r="A5" s="32">
        <v>2</v>
      </c>
      <c r="B5" s="81" t="s">
        <v>358</v>
      </c>
      <c r="C5" s="79" t="s">
        <v>359</v>
      </c>
      <c r="D5" s="78" t="s">
        <v>360</v>
      </c>
      <c r="F5" s="46" t="s">
        <v>42</v>
      </c>
      <c r="G5" s="34">
        <v>4</v>
      </c>
      <c r="H5" s="235">
        <v>2</v>
      </c>
      <c r="I5" s="37">
        <f t="shared" si="0"/>
        <v>78.010299956639813</v>
      </c>
      <c r="J5" s="256"/>
      <c r="K5" s="34">
        <v>3</v>
      </c>
      <c r="L5" s="249">
        <v>1</v>
      </c>
      <c r="M5" s="37">
        <f>IF(OR(L5="DSQ",L5="RAF",L5="DNC",L5="DPG"),0,IF(OR(L5="DNS",L5="DNF"),100*(($K5-$K5+1)/$K5)+10*(LOG($K5/$K5)),100*(($K5-L5+1)/$K5)+10*(LOG($K5/L5))))</f>
        <v>104.77121254719663</v>
      </c>
      <c r="N5" s="256"/>
      <c r="O5" s="40">
        <f t="shared" si="1"/>
        <v>182.78151250383644</v>
      </c>
      <c r="Q5" s="183" t="s">
        <v>253</v>
      </c>
      <c r="R5" s="184" t="s">
        <v>189</v>
      </c>
      <c r="S5" s="185" t="s">
        <v>255</v>
      </c>
      <c r="T5" s="183" t="s">
        <v>43</v>
      </c>
      <c r="U5" s="183">
        <v>2</v>
      </c>
      <c r="V5" s="183">
        <v>2</v>
      </c>
      <c r="X5" s="183">
        <v>3</v>
      </c>
      <c r="Y5" s="183">
        <v>3</v>
      </c>
      <c r="Z5" s="118"/>
    </row>
    <row r="6" spans="1:26" ht="13.5" customHeight="1" x14ac:dyDescent="0.2">
      <c r="A6" s="32">
        <v>3</v>
      </c>
      <c r="B6" s="81" t="s">
        <v>218</v>
      </c>
      <c r="C6" s="79" t="s">
        <v>192</v>
      </c>
      <c r="D6" s="78" t="s">
        <v>205</v>
      </c>
      <c r="F6" s="46" t="s">
        <v>42</v>
      </c>
      <c r="G6" s="34">
        <v>4</v>
      </c>
      <c r="H6" s="235">
        <v>1</v>
      </c>
      <c r="I6" s="37">
        <f t="shared" si="0"/>
        <v>106.02059991327963</v>
      </c>
      <c r="J6" s="256"/>
      <c r="K6" s="34">
        <v>3</v>
      </c>
      <c r="L6" s="249">
        <v>2</v>
      </c>
      <c r="M6" s="37">
        <f>IF(OR(L6="DSQ",L6="RAF",L6="DNC",L6="DPG"),0,IF(OR(L6="DNS",L6="DNF"),100*(($K6-$K6+1)/$K6)+10*(LOG($K6/$K6)),100*(($K6-L6+1)/$K6)+10*(LOG($K6/L6))))</f>
        <v>68.427579257223471</v>
      </c>
      <c r="N6" s="256"/>
      <c r="O6" s="40">
        <f t="shared" si="1"/>
        <v>174.4481791705031</v>
      </c>
      <c r="Q6" s="183" t="s">
        <v>348</v>
      </c>
      <c r="R6" s="184" t="s">
        <v>349</v>
      </c>
      <c r="S6" s="185" t="s">
        <v>350</v>
      </c>
      <c r="T6" s="183" t="s">
        <v>43</v>
      </c>
      <c r="U6" s="183">
        <v>3</v>
      </c>
      <c r="V6" s="183">
        <v>3</v>
      </c>
      <c r="X6" s="183" t="s">
        <v>31</v>
      </c>
      <c r="Y6" s="183">
        <v>5</v>
      </c>
      <c r="Z6" s="118"/>
    </row>
    <row r="7" spans="1:26" ht="13.5" customHeight="1" x14ac:dyDescent="0.2">
      <c r="A7" s="32">
        <v>4</v>
      </c>
      <c r="B7" s="81" t="s">
        <v>253</v>
      </c>
      <c r="C7" s="79" t="s">
        <v>189</v>
      </c>
      <c r="D7" s="78" t="s">
        <v>255</v>
      </c>
      <c r="F7" s="46" t="s">
        <v>43</v>
      </c>
      <c r="G7" s="34">
        <v>6</v>
      </c>
      <c r="H7" s="235">
        <v>2</v>
      </c>
      <c r="I7" s="37">
        <f t="shared" si="0"/>
        <v>88.104545880529969</v>
      </c>
      <c r="J7" s="256"/>
      <c r="K7" s="34">
        <v>4</v>
      </c>
      <c r="L7" s="249">
        <v>3</v>
      </c>
      <c r="M7" s="37">
        <f>IF(OR(L7="DSQ",L7="RAF",L7="DNC",L7="DPG"),0,IF(OR(L7="DNS",L7="DNF"),100*(($K7-$K7+1)/$K7)+10*(LOG($K7/$K7)),100*(($K7-L7+1)/$K7)+10*(LOG($K7/L7))))</f>
        <v>51.249387366082999</v>
      </c>
      <c r="N7" s="256"/>
      <c r="O7" s="40">
        <f t="shared" si="1"/>
        <v>139.35393324661297</v>
      </c>
      <c r="Q7" s="183" t="s">
        <v>351</v>
      </c>
      <c r="R7" s="184" t="s">
        <v>256</v>
      </c>
      <c r="S7" s="185" t="s">
        <v>352</v>
      </c>
      <c r="T7" s="183" t="s">
        <v>43</v>
      </c>
      <c r="U7" s="183">
        <v>4</v>
      </c>
      <c r="V7" s="183">
        <v>4</v>
      </c>
      <c r="X7" s="183">
        <v>2</v>
      </c>
      <c r="Y7" s="183">
        <v>2</v>
      </c>
      <c r="Z7" s="118"/>
    </row>
    <row r="8" spans="1:26" ht="13.5" customHeight="1" x14ac:dyDescent="0.2">
      <c r="A8" s="32">
        <v>5</v>
      </c>
      <c r="B8" s="81" t="s">
        <v>351</v>
      </c>
      <c r="C8" s="79" t="s">
        <v>256</v>
      </c>
      <c r="D8" s="78" t="s">
        <v>352</v>
      </c>
      <c r="F8" s="46" t="s">
        <v>43</v>
      </c>
      <c r="G8" s="34">
        <v>6</v>
      </c>
      <c r="H8" s="235">
        <v>4</v>
      </c>
      <c r="I8" s="37">
        <f t="shared" si="0"/>
        <v>51.760912590556813</v>
      </c>
      <c r="J8" s="256"/>
      <c r="K8" s="34">
        <v>4</v>
      </c>
      <c r="L8" s="249">
        <v>2</v>
      </c>
      <c r="M8" s="37">
        <f>IF(OR(L8="DSQ",L8="RAF",L8="DNC",L8="DPG"),0,IF(OR(L8="DNS",L8="DNF"),100*(($K8-$K8+1)/$K8)+10*(LOG($K8/$K8)),100*(($K8-L8+1)/$K8)+10*(LOG($K8/L8))))</f>
        <v>78.010299956639813</v>
      </c>
      <c r="N8" s="256"/>
      <c r="O8" s="40">
        <f t="shared" si="1"/>
        <v>129.77121254719663</v>
      </c>
      <c r="Q8" s="183" t="s">
        <v>353</v>
      </c>
      <c r="R8" s="184" t="s">
        <v>251</v>
      </c>
      <c r="S8" s="185" t="s">
        <v>257</v>
      </c>
      <c r="T8" s="183" t="s">
        <v>43</v>
      </c>
      <c r="U8" s="183" t="s">
        <v>31</v>
      </c>
      <c r="V8" s="183">
        <v>6</v>
      </c>
      <c r="X8" s="183"/>
      <c r="Y8" s="183"/>
      <c r="Z8" s="118"/>
    </row>
    <row r="9" spans="1:26" ht="13.5" customHeight="1" x14ac:dyDescent="0.2">
      <c r="A9" s="32">
        <v>7</v>
      </c>
      <c r="B9" s="81" t="s">
        <v>311</v>
      </c>
      <c r="C9" s="79" t="s">
        <v>163</v>
      </c>
      <c r="D9" s="78" t="s">
        <v>354</v>
      </c>
      <c r="F9" s="46" t="s">
        <v>41</v>
      </c>
      <c r="G9" s="34">
        <v>3</v>
      </c>
      <c r="H9" s="235">
        <v>1</v>
      </c>
      <c r="I9" s="37">
        <f t="shared" si="0"/>
        <v>104.77121254719663</v>
      </c>
      <c r="J9" s="256"/>
      <c r="K9" s="34"/>
      <c r="L9" s="249"/>
      <c r="M9" s="37"/>
      <c r="N9" s="256"/>
      <c r="O9" s="40">
        <f t="shared" si="1"/>
        <v>104.77121254719663</v>
      </c>
      <c r="Q9" s="81" t="s">
        <v>218</v>
      </c>
      <c r="R9" s="79" t="s">
        <v>192</v>
      </c>
      <c r="S9" s="78" t="s">
        <v>205</v>
      </c>
      <c r="T9" s="81" t="s">
        <v>42</v>
      </c>
      <c r="U9" s="81">
        <v>1</v>
      </c>
      <c r="V9" s="81">
        <v>1</v>
      </c>
      <c r="X9" s="81">
        <v>2</v>
      </c>
      <c r="Y9" s="81">
        <v>2</v>
      </c>
      <c r="Z9" s="118"/>
    </row>
    <row r="10" spans="1:26" ht="13.5" customHeight="1" x14ac:dyDescent="0.2">
      <c r="A10" s="32">
        <v>8</v>
      </c>
      <c r="B10" s="81" t="s">
        <v>72</v>
      </c>
      <c r="C10" s="79" t="s">
        <v>118</v>
      </c>
      <c r="D10" s="78" t="s">
        <v>362</v>
      </c>
      <c r="F10" s="46" t="s">
        <v>41</v>
      </c>
      <c r="G10" s="34"/>
      <c r="H10" s="235"/>
      <c r="I10" s="37"/>
      <c r="J10" s="256"/>
      <c r="K10" s="34">
        <v>2</v>
      </c>
      <c r="L10" s="249">
        <v>1</v>
      </c>
      <c r="M10" s="37">
        <f>IF(OR(L10="DSQ",L10="RAF",L10="DNC",L10="DPG"),0,IF(OR(L10="DNS",L10="DNF"),100*(($K10-$K10+1)/$K10)+10*(LOG($K10/$K10)),100*(($K10-L10+1)/$K10)+10*(LOG($K10/L10))))</f>
        <v>103.01029995663981</v>
      </c>
      <c r="N10" s="256"/>
      <c r="O10" s="40">
        <f t="shared" si="1"/>
        <v>103.01029995663981</v>
      </c>
      <c r="Q10" s="81" t="s">
        <v>358</v>
      </c>
      <c r="R10" s="79" t="s">
        <v>359</v>
      </c>
      <c r="S10" s="78" t="s">
        <v>360</v>
      </c>
      <c r="T10" s="81" t="s">
        <v>42</v>
      </c>
      <c r="U10" s="81">
        <v>2</v>
      </c>
      <c r="V10" s="81">
        <v>2</v>
      </c>
      <c r="X10" s="81">
        <v>1</v>
      </c>
      <c r="Y10" s="81">
        <v>1</v>
      </c>
      <c r="Z10" s="118"/>
    </row>
    <row r="11" spans="1:26" ht="13.5" customHeight="1" x14ac:dyDescent="0.2">
      <c r="A11" s="32">
        <v>9</v>
      </c>
      <c r="B11" s="81" t="s">
        <v>348</v>
      </c>
      <c r="C11" s="79" t="s">
        <v>349</v>
      </c>
      <c r="D11" s="78" t="s">
        <v>350</v>
      </c>
      <c r="F11" s="46" t="s">
        <v>43</v>
      </c>
      <c r="G11" s="34">
        <v>6</v>
      </c>
      <c r="H11" s="235">
        <v>3</v>
      </c>
      <c r="I11" s="37">
        <f t="shared" ref="I11:I16" si="2">IF(OR(H11="DSQ",H11="RAF",H11="DNC",H11="DPG"),0,IF(OR(H11="DNS",H11="DNF"),100*(($G11-$G11+1)/$G11)+10*(LOG($G11/$G11)),100*(($G11-H11+1)/$G11)+10*(LOG($G11/H11))))</f>
        <v>69.67696662330647</v>
      </c>
      <c r="J11" s="256"/>
      <c r="K11" s="34">
        <v>4</v>
      </c>
      <c r="L11" s="249" t="s">
        <v>31</v>
      </c>
      <c r="M11" s="37">
        <f>IF(OR(L11="DSQ",L11="RAF",L11="DNC",L11="DPG"),0,IF(OR(L11="DNS",L11="DNF"),100*(($K11-$K11+1)/$K11)+10*(LOG($K11/$K11)),100*(($K11-L11+1)/$K11)+10*(LOG($K11/L11))))</f>
        <v>0</v>
      </c>
      <c r="N11" s="256"/>
      <c r="O11" s="40">
        <f t="shared" si="1"/>
        <v>69.67696662330647</v>
      </c>
      <c r="Q11" s="81" t="s">
        <v>320</v>
      </c>
      <c r="R11" s="79" t="s">
        <v>240</v>
      </c>
      <c r="S11" s="78" t="s">
        <v>217</v>
      </c>
      <c r="T11" s="81" t="s">
        <v>42</v>
      </c>
      <c r="U11" s="81">
        <v>3</v>
      </c>
      <c r="V11" s="81">
        <v>3</v>
      </c>
      <c r="X11" s="81"/>
      <c r="Y11" s="81"/>
      <c r="Z11" s="118"/>
    </row>
    <row r="12" spans="1:26" ht="13.5" customHeight="1" x14ac:dyDescent="0.2">
      <c r="A12" s="32">
        <v>10</v>
      </c>
      <c r="B12" s="81"/>
      <c r="C12" s="79" t="s">
        <v>206</v>
      </c>
      <c r="D12" s="78" t="s">
        <v>361</v>
      </c>
      <c r="F12" s="46" t="s">
        <v>42</v>
      </c>
      <c r="G12" s="34">
        <v>4</v>
      </c>
      <c r="H12" s="235">
        <v>4</v>
      </c>
      <c r="I12" s="37">
        <f t="shared" si="2"/>
        <v>25</v>
      </c>
      <c r="J12" s="256"/>
      <c r="K12" s="34">
        <v>3</v>
      </c>
      <c r="L12" s="249">
        <v>3</v>
      </c>
      <c r="M12" s="37">
        <f>IF(OR(L12="DSQ",L12="RAF",L12="DNC",L12="DPG"),0,IF(OR(L12="DNS",L12="DNF"),100*(($K12-$K12+1)/$K12)+10*(LOG($K12/$K12)),100*(($K12-L12+1)/$K12)+10*(LOG($K12/L12))))</f>
        <v>33.333333333333329</v>
      </c>
      <c r="N12" s="256"/>
      <c r="O12" s="40">
        <f t="shared" si="1"/>
        <v>58.333333333333329</v>
      </c>
      <c r="R12" s="253" t="s">
        <v>206</v>
      </c>
      <c r="S12" s="254" t="s">
        <v>361</v>
      </c>
      <c r="T12" s="81" t="s">
        <v>42</v>
      </c>
      <c r="U12" s="81">
        <v>4</v>
      </c>
      <c r="V12" s="81">
        <v>4</v>
      </c>
      <c r="X12" s="81">
        <v>3</v>
      </c>
      <c r="Y12" s="81">
        <v>3</v>
      </c>
      <c r="Z12" s="118"/>
    </row>
    <row r="13" spans="1:26" x14ac:dyDescent="0.2">
      <c r="A13" s="32">
        <v>11</v>
      </c>
      <c r="B13" s="81" t="s">
        <v>320</v>
      </c>
      <c r="C13" s="79" t="s">
        <v>240</v>
      </c>
      <c r="D13" s="78" t="s">
        <v>217</v>
      </c>
      <c r="F13" s="46" t="s">
        <v>42</v>
      </c>
      <c r="G13" s="34">
        <v>4</v>
      </c>
      <c r="H13" s="249">
        <v>3</v>
      </c>
      <c r="I13" s="37">
        <f t="shared" si="2"/>
        <v>51.249387366082999</v>
      </c>
      <c r="J13" s="256"/>
      <c r="K13" s="34"/>
      <c r="L13" s="249"/>
      <c r="M13" s="37"/>
      <c r="N13" s="256"/>
      <c r="O13" s="40">
        <f t="shared" si="1"/>
        <v>51.249387366082999</v>
      </c>
      <c r="Q13" s="183" t="s">
        <v>311</v>
      </c>
      <c r="R13" s="184" t="s">
        <v>163</v>
      </c>
      <c r="S13" s="185" t="s">
        <v>354</v>
      </c>
      <c r="T13" s="183" t="s">
        <v>41</v>
      </c>
      <c r="U13" s="183">
        <v>1</v>
      </c>
      <c r="V13" s="183">
        <v>1</v>
      </c>
      <c r="X13" s="183"/>
      <c r="Y13" s="183"/>
    </row>
    <row r="14" spans="1:26" x14ac:dyDescent="0.2">
      <c r="A14" s="32">
        <v>12</v>
      </c>
      <c r="B14" s="81" t="s">
        <v>353</v>
      </c>
      <c r="C14" s="79" t="s">
        <v>251</v>
      </c>
      <c r="D14" s="78" t="s">
        <v>257</v>
      </c>
      <c r="F14" s="46" t="s">
        <v>43</v>
      </c>
      <c r="G14" s="34">
        <v>6</v>
      </c>
      <c r="H14" s="249" t="s">
        <v>31</v>
      </c>
      <c r="I14" s="37">
        <f t="shared" si="2"/>
        <v>0</v>
      </c>
      <c r="J14" s="256"/>
      <c r="K14" s="34"/>
      <c r="L14" s="249"/>
      <c r="M14" s="37"/>
      <c r="N14" s="256"/>
      <c r="O14" s="40">
        <f t="shared" si="1"/>
        <v>0</v>
      </c>
      <c r="Q14" s="183" t="s">
        <v>318</v>
      </c>
      <c r="R14" s="184" t="s">
        <v>119</v>
      </c>
      <c r="S14" s="185" t="s">
        <v>355</v>
      </c>
      <c r="T14" s="183" t="s">
        <v>41</v>
      </c>
      <c r="U14" s="183" t="s">
        <v>31</v>
      </c>
      <c r="V14" s="183">
        <v>4</v>
      </c>
      <c r="X14" s="183" t="s">
        <v>31</v>
      </c>
      <c r="Y14" s="183">
        <v>3</v>
      </c>
    </row>
    <row r="15" spans="1:26" ht="13.5" customHeight="1" x14ac:dyDescent="0.2">
      <c r="A15" s="32">
        <v>13</v>
      </c>
      <c r="B15" s="81" t="s">
        <v>318</v>
      </c>
      <c r="C15" s="79" t="s">
        <v>119</v>
      </c>
      <c r="D15" s="78" t="s">
        <v>355</v>
      </c>
      <c r="F15" s="46" t="s">
        <v>41</v>
      </c>
      <c r="G15" s="34">
        <v>3</v>
      </c>
      <c r="H15" s="249" t="s">
        <v>31</v>
      </c>
      <c r="I15" s="37">
        <f t="shared" si="2"/>
        <v>0</v>
      </c>
      <c r="J15" s="256"/>
      <c r="K15" s="34">
        <v>2</v>
      </c>
      <c r="L15" s="249" t="s">
        <v>31</v>
      </c>
      <c r="M15" s="37">
        <f>IF(OR(L15="DSQ",L15="RAF",L15="DNC",L15="DPG"),0,IF(OR(L15="DNS",L15="DNF"),100*(($K15-$K15+1)/$K15)+10*(LOG($K15/$K15)),100*(($K15-L15+1)/$K15)+10*(LOG($K15/L15))))</f>
        <v>0</v>
      </c>
      <c r="N15" s="256"/>
      <c r="O15" s="40">
        <f t="shared" si="1"/>
        <v>0</v>
      </c>
      <c r="P15" s="73"/>
      <c r="Q15" s="183" t="s">
        <v>356</v>
      </c>
      <c r="R15" s="184" t="s">
        <v>106</v>
      </c>
      <c r="S15" s="185" t="s">
        <v>357</v>
      </c>
      <c r="T15" s="183" t="s">
        <v>41</v>
      </c>
      <c r="U15" s="183" t="s">
        <v>31</v>
      </c>
      <c r="V15" s="183">
        <v>4</v>
      </c>
      <c r="X15" s="183"/>
      <c r="Y15" s="183"/>
    </row>
    <row r="16" spans="1:26" ht="13.5" customHeight="1" x14ac:dyDescent="0.2">
      <c r="A16" s="32">
        <v>14</v>
      </c>
      <c r="B16" s="81" t="s">
        <v>356</v>
      </c>
      <c r="C16" s="79" t="s">
        <v>106</v>
      </c>
      <c r="D16" s="78" t="s">
        <v>357</v>
      </c>
      <c r="F16" s="46" t="s">
        <v>41</v>
      </c>
      <c r="G16" s="34">
        <v>3</v>
      </c>
      <c r="H16" s="249" t="s">
        <v>31</v>
      </c>
      <c r="I16" s="37">
        <f t="shared" si="2"/>
        <v>0</v>
      </c>
      <c r="J16" s="256"/>
      <c r="K16" s="34"/>
      <c r="L16" s="249"/>
      <c r="M16" s="37"/>
      <c r="N16" s="256"/>
      <c r="O16" s="40">
        <f t="shared" si="1"/>
        <v>0</v>
      </c>
      <c r="P16" s="73"/>
      <c r="Q16" s="74" t="s">
        <v>72</v>
      </c>
      <c r="R16" s="184" t="s">
        <v>118</v>
      </c>
      <c r="S16" s="185" t="s">
        <v>362</v>
      </c>
      <c r="T16" s="74" t="s">
        <v>41</v>
      </c>
      <c r="U16" s="74"/>
      <c r="V16" s="74"/>
      <c r="X16" s="74">
        <v>1</v>
      </c>
      <c r="Y16" s="74">
        <v>1</v>
      </c>
    </row>
    <row r="17" spans="16:25" ht="13.5" customHeight="1" x14ac:dyDescent="0.2">
      <c r="P17" s="73"/>
    </row>
    <row r="18" spans="16:25" ht="13.5" customHeight="1" x14ac:dyDescent="0.2">
      <c r="P18" s="73"/>
    </row>
    <row r="19" spans="16:25" ht="13.5" customHeight="1" x14ac:dyDescent="0.2">
      <c r="P19" s="73"/>
      <c r="Q19"/>
      <c r="T19"/>
      <c r="U19"/>
      <c r="V19"/>
      <c r="X19"/>
      <c r="Y19"/>
    </row>
    <row r="20" spans="16:25" ht="13.5" customHeight="1" x14ac:dyDescent="0.2">
      <c r="P20" s="73"/>
      <c r="Q20"/>
      <c r="T20"/>
      <c r="U20"/>
      <c r="V20"/>
      <c r="X20"/>
      <c r="Y20"/>
    </row>
    <row r="21" spans="16:25" ht="13.5" customHeight="1" x14ac:dyDescent="0.2">
      <c r="P21" s="73"/>
      <c r="Q21"/>
      <c r="T21"/>
      <c r="U21"/>
      <c r="V21"/>
      <c r="X21"/>
      <c r="Y21"/>
    </row>
    <row r="22" spans="16:25" ht="13.5" customHeight="1" x14ac:dyDescent="0.2">
      <c r="P22" s="73"/>
      <c r="Q22"/>
      <c r="R22" s="73"/>
      <c r="T22"/>
      <c r="U22"/>
      <c r="V22"/>
      <c r="X22"/>
      <c r="Y22"/>
    </row>
    <row r="23" spans="16:25" ht="13.5" customHeight="1" x14ac:dyDescent="0.2">
      <c r="P23" s="73"/>
      <c r="Q23"/>
      <c r="R23" s="73"/>
      <c r="T23"/>
      <c r="U23"/>
      <c r="V23"/>
      <c r="X23"/>
      <c r="Y23"/>
    </row>
    <row r="24" spans="16:25" ht="13.5" customHeight="1" x14ac:dyDescent="0.2">
      <c r="P24" s="73"/>
      <c r="Q24"/>
      <c r="R24" s="73"/>
      <c r="T24"/>
      <c r="U24"/>
      <c r="V24"/>
      <c r="X24"/>
      <c r="Y24"/>
    </row>
    <row r="25" spans="16:25" ht="13.5" customHeight="1" x14ac:dyDescent="0.2">
      <c r="P25" s="73"/>
      <c r="Q25"/>
      <c r="R25" s="73"/>
      <c r="T25"/>
      <c r="U25"/>
      <c r="V25"/>
      <c r="X25"/>
      <c r="Y25"/>
    </row>
    <row r="26" spans="16:25" ht="13.5" customHeight="1" x14ac:dyDescent="0.2">
      <c r="P26" s="73"/>
      <c r="Q26"/>
      <c r="R26" s="73"/>
      <c r="T26"/>
      <c r="U26"/>
      <c r="V26"/>
      <c r="X26"/>
      <c r="Y26"/>
    </row>
    <row r="27" spans="16:25" ht="13.5" customHeight="1" x14ac:dyDescent="0.2">
      <c r="P27" s="73"/>
      <c r="Q27"/>
      <c r="R27" s="73"/>
      <c r="T27"/>
      <c r="U27"/>
      <c r="V27"/>
      <c r="X27"/>
      <c r="Y27"/>
    </row>
    <row r="28" spans="16:25" ht="13.5" customHeight="1" x14ac:dyDescent="0.2">
      <c r="P28" s="73"/>
      <c r="Q28"/>
      <c r="R28" s="73"/>
      <c r="T28"/>
      <c r="U28"/>
      <c r="V28"/>
      <c r="X28"/>
      <c r="Y28"/>
    </row>
    <row r="29" spans="16:25" ht="13.5" customHeight="1" x14ac:dyDescent="0.2">
      <c r="P29" s="73"/>
      <c r="Q29"/>
      <c r="R29" s="73"/>
      <c r="T29"/>
      <c r="U29"/>
      <c r="V29"/>
      <c r="X29"/>
      <c r="Y29"/>
    </row>
  </sheetData>
  <sortState ref="B4:O16">
    <sortCondition descending="1" ref="O4:O16"/>
  </sortState>
  <mergeCells count="6">
    <mergeCell ref="H3:I3"/>
    <mergeCell ref="X1:Y1"/>
    <mergeCell ref="X2:Y2"/>
    <mergeCell ref="U1:V1"/>
    <mergeCell ref="U2:V2"/>
    <mergeCell ref="L3:M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zoomScale="80" zoomScaleNormal="80" workbookViewId="0"/>
  </sheetViews>
  <sheetFormatPr baseColWidth="10" defaultColWidth="11.5703125" defaultRowHeight="12.75" x14ac:dyDescent="0.2"/>
  <cols>
    <col min="1" max="1" width="5.7109375" customWidth="1"/>
    <col min="2" max="2" width="9.5703125" bestFit="1" customWidth="1"/>
    <col min="3" max="3" width="24.85546875" bestFit="1" customWidth="1"/>
    <col min="4" max="4" width="25.7109375" bestFit="1" customWidth="1"/>
    <col min="5" max="5" width="0.85546875" customWidth="1"/>
    <col min="6" max="6" width="8" bestFit="1" customWidth="1"/>
    <col min="7" max="7" width="7.140625" bestFit="1" customWidth="1"/>
    <col min="8" max="8" width="6.28515625" bestFit="1" customWidth="1"/>
    <col min="9" max="9" width="5.7109375" bestFit="1" customWidth="1"/>
    <col min="10" max="10" width="4.5703125" customWidth="1"/>
    <col min="11" max="11" width="5.7109375" bestFit="1" customWidth="1"/>
    <col min="12" max="12" width="4.5703125" customWidth="1"/>
    <col min="13" max="13" width="7.85546875" customWidth="1"/>
    <col min="14" max="14" width="14.5703125" customWidth="1"/>
    <col min="15" max="15" width="5.42578125" bestFit="1" customWidth="1"/>
    <col min="16" max="16" width="16" style="73" customWidth="1"/>
    <col min="17" max="17" width="25.5703125" bestFit="1" customWidth="1"/>
    <col min="18" max="18" width="32.7109375" bestFit="1" customWidth="1"/>
    <col min="19" max="19" width="8.28515625" style="73" bestFit="1" customWidth="1"/>
    <col min="20" max="20" width="7" bestFit="1" customWidth="1"/>
    <col min="21" max="21" width="6.42578125" bestFit="1" customWidth="1"/>
    <col min="22" max="22" width="6.42578125" style="257" customWidth="1"/>
    <col min="23" max="23" width="6.42578125" customWidth="1"/>
    <col min="24" max="24" width="6.42578125" style="257" customWidth="1"/>
    <col min="25" max="25" width="1.5703125" customWidth="1"/>
  </cols>
  <sheetData>
    <row r="1" spans="1:25" ht="13.5" customHeight="1" x14ac:dyDescent="0.2">
      <c r="C1" s="75" t="s">
        <v>528</v>
      </c>
      <c r="Q1" t="s">
        <v>92</v>
      </c>
    </row>
    <row r="2" spans="1:25" ht="13.5" customHeight="1" x14ac:dyDescent="0.2"/>
    <row r="3" spans="1:25" ht="38.25" customHeight="1" x14ac:dyDescent="0.2">
      <c r="A3" s="43" t="s">
        <v>25</v>
      </c>
      <c r="B3" s="43" t="s">
        <v>26</v>
      </c>
      <c r="C3" s="43" t="s">
        <v>27</v>
      </c>
      <c r="D3" s="44" t="s">
        <v>37</v>
      </c>
      <c r="F3" s="32" t="s">
        <v>34</v>
      </c>
      <c r="G3" s="32" t="s">
        <v>33</v>
      </c>
      <c r="H3" s="32" t="s">
        <v>29</v>
      </c>
      <c r="I3" s="325" t="s">
        <v>38</v>
      </c>
      <c r="J3" s="324"/>
      <c r="K3" s="323" t="s">
        <v>39</v>
      </c>
      <c r="L3" s="324"/>
      <c r="M3" s="32" t="s">
        <v>36</v>
      </c>
      <c r="O3" s="77" t="s">
        <v>25</v>
      </c>
      <c r="P3" s="77" t="s">
        <v>26</v>
      </c>
      <c r="Q3" s="77" t="s">
        <v>27</v>
      </c>
      <c r="R3" s="77" t="s">
        <v>28</v>
      </c>
      <c r="S3" s="77" t="s">
        <v>3</v>
      </c>
      <c r="T3" s="77" t="s">
        <v>11</v>
      </c>
      <c r="U3" s="77" t="s">
        <v>64</v>
      </c>
      <c r="V3" s="258"/>
      <c r="W3" s="77" t="s">
        <v>65</v>
      </c>
      <c r="X3" s="258"/>
      <c r="Y3" s="117"/>
    </row>
    <row r="4" spans="1:25" ht="13.5" customHeight="1" x14ac:dyDescent="0.2">
      <c r="A4" s="32">
        <v>1</v>
      </c>
      <c r="B4" s="81" t="s">
        <v>76</v>
      </c>
      <c r="C4" s="79" t="s">
        <v>121</v>
      </c>
      <c r="D4" s="78" t="s">
        <v>332</v>
      </c>
      <c r="F4" s="32">
        <v>1</v>
      </c>
      <c r="G4" s="34">
        <v>5</v>
      </c>
      <c r="H4" s="46" t="s">
        <v>6</v>
      </c>
      <c r="I4" s="218">
        <v>1</v>
      </c>
      <c r="J4" s="37">
        <f t="shared" ref="J4:J26" si="0">IF(OR(I4="DSQ",I4="RAF",I4="DNC",I4="DPG"),0,IF(OR(I4="DNS",I4="DNF"),100*(($G4-$G4+1)/$G4)+10*(LOG($G4/$G4)),100*(($G4-I4+1)/$G4)+10*(LOG($G4/I4))))</f>
        <v>106.98970004336019</v>
      </c>
      <c r="K4" s="218">
        <v>1</v>
      </c>
      <c r="L4" s="37">
        <f t="shared" ref="L4:L26" si="1">IF(OR(K4="DSQ",K4="RAF",K4="DNC",K4="DPG"),0,IF(OR(K4="DNS",K4="DNF"),100*(($G4-$G4+1)/$G4)+10*(LOG($G4/$G4)),100*(($G4-K4+1)/$G4)+10*(LOG($G4/K4))))</f>
        <v>106.98970004336019</v>
      </c>
      <c r="M4" s="40">
        <f t="shared" ref="M4:M26" si="2">J4+L4</f>
        <v>213.97940008672037</v>
      </c>
      <c r="O4" s="234">
        <v>1</v>
      </c>
      <c r="P4" s="81" t="s">
        <v>503</v>
      </c>
      <c r="Q4" s="79" t="s">
        <v>105</v>
      </c>
      <c r="R4" s="78" t="s">
        <v>222</v>
      </c>
      <c r="S4" s="81" t="s">
        <v>504</v>
      </c>
      <c r="T4" s="77">
        <v>2</v>
      </c>
      <c r="U4" s="81">
        <v>1</v>
      </c>
      <c r="V4" s="260">
        <v>1</v>
      </c>
      <c r="W4" s="81">
        <v>1</v>
      </c>
      <c r="X4" s="260">
        <v>1</v>
      </c>
      <c r="Y4" s="118"/>
    </row>
    <row r="5" spans="1:25" ht="13.5" customHeight="1" x14ac:dyDescent="0.2">
      <c r="A5" s="32">
        <v>2</v>
      </c>
      <c r="B5" s="81" t="s">
        <v>326</v>
      </c>
      <c r="C5" s="79" t="s">
        <v>216</v>
      </c>
      <c r="D5" s="78" t="s">
        <v>230</v>
      </c>
      <c r="F5" s="32">
        <v>1</v>
      </c>
      <c r="G5" s="34">
        <v>5</v>
      </c>
      <c r="H5" s="46" t="s">
        <v>5</v>
      </c>
      <c r="I5" s="218">
        <v>1</v>
      </c>
      <c r="J5" s="37">
        <f t="shared" si="0"/>
        <v>106.98970004336019</v>
      </c>
      <c r="K5" s="218">
        <v>1</v>
      </c>
      <c r="L5" s="37">
        <f t="shared" si="1"/>
        <v>106.98970004336019</v>
      </c>
      <c r="M5" s="40">
        <f t="shared" si="2"/>
        <v>213.97940008672037</v>
      </c>
      <c r="O5" s="234">
        <v>2</v>
      </c>
      <c r="P5" s="81" t="s">
        <v>505</v>
      </c>
      <c r="Q5" s="79" t="s">
        <v>506</v>
      </c>
      <c r="R5" s="78" t="s">
        <v>507</v>
      </c>
      <c r="S5" s="81" t="s">
        <v>504</v>
      </c>
      <c r="T5" s="77">
        <v>4</v>
      </c>
      <c r="U5" s="81">
        <v>2</v>
      </c>
      <c r="V5" s="260">
        <v>2</v>
      </c>
      <c r="W5" s="81">
        <v>2</v>
      </c>
      <c r="X5" s="260">
        <v>2</v>
      </c>
      <c r="Y5" s="118"/>
    </row>
    <row r="6" spans="1:25" ht="13.5" customHeight="1" x14ac:dyDescent="0.2">
      <c r="A6" s="32">
        <v>3</v>
      </c>
      <c r="B6" s="81" t="s">
        <v>503</v>
      </c>
      <c r="C6" s="79" t="s">
        <v>105</v>
      </c>
      <c r="D6" s="78" t="s">
        <v>222</v>
      </c>
      <c r="F6" s="32">
        <v>1</v>
      </c>
      <c r="G6" s="34">
        <v>4</v>
      </c>
      <c r="H6" s="46" t="s">
        <v>504</v>
      </c>
      <c r="I6" s="218">
        <v>1</v>
      </c>
      <c r="J6" s="37">
        <f t="shared" si="0"/>
        <v>106.02059991327963</v>
      </c>
      <c r="K6" s="218">
        <v>1</v>
      </c>
      <c r="L6" s="37">
        <f t="shared" si="1"/>
        <v>106.02059991327963</v>
      </c>
      <c r="M6" s="40">
        <f t="shared" si="2"/>
        <v>212.04119982655925</v>
      </c>
      <c r="O6" s="234">
        <v>3</v>
      </c>
      <c r="P6" s="81" t="s">
        <v>508</v>
      </c>
      <c r="Q6" s="79" t="s">
        <v>119</v>
      </c>
      <c r="R6" s="78" t="s">
        <v>509</v>
      </c>
      <c r="S6" s="81" t="s">
        <v>504</v>
      </c>
      <c r="T6" s="77">
        <v>8</v>
      </c>
      <c r="U6" s="81" t="s">
        <v>30</v>
      </c>
      <c r="V6" s="260">
        <v>5</v>
      </c>
      <c r="W6" s="81">
        <v>3</v>
      </c>
      <c r="X6" s="260">
        <v>3</v>
      </c>
      <c r="Y6" s="118"/>
    </row>
    <row r="7" spans="1:25" ht="13.5" customHeight="1" x14ac:dyDescent="0.2">
      <c r="A7" s="32">
        <v>4</v>
      </c>
      <c r="B7" s="81" t="s">
        <v>253</v>
      </c>
      <c r="C7" s="79" t="s">
        <v>189</v>
      </c>
      <c r="D7" s="78" t="s">
        <v>238</v>
      </c>
      <c r="F7" s="32">
        <v>1</v>
      </c>
      <c r="G7" s="34">
        <v>9</v>
      </c>
      <c r="H7" s="46" t="s">
        <v>43</v>
      </c>
      <c r="I7" s="218">
        <v>2</v>
      </c>
      <c r="J7" s="37">
        <f t="shared" si="0"/>
        <v>95.421014026642325</v>
      </c>
      <c r="K7" s="218">
        <v>1</v>
      </c>
      <c r="L7" s="37">
        <f t="shared" si="1"/>
        <v>109.54242509439325</v>
      </c>
      <c r="M7" s="40">
        <f t="shared" si="2"/>
        <v>204.96343912103558</v>
      </c>
      <c r="O7" s="234">
        <v>4</v>
      </c>
      <c r="P7" s="81"/>
      <c r="Q7" s="79" t="s">
        <v>213</v>
      </c>
      <c r="R7" s="78" t="s">
        <v>343</v>
      </c>
      <c r="S7" s="81" t="s">
        <v>504</v>
      </c>
      <c r="T7" s="77">
        <v>10</v>
      </c>
      <c r="U7" s="81" t="s">
        <v>30</v>
      </c>
      <c r="V7" s="260">
        <v>5</v>
      </c>
      <c r="W7" s="81" t="s">
        <v>30</v>
      </c>
      <c r="X7" s="260">
        <v>5</v>
      </c>
      <c r="Y7" s="118"/>
    </row>
    <row r="8" spans="1:25" ht="13.5" customHeight="1" x14ac:dyDescent="0.2">
      <c r="A8" s="32">
        <v>5</v>
      </c>
      <c r="B8" s="81" t="s">
        <v>209</v>
      </c>
      <c r="C8" s="79" t="s">
        <v>520</v>
      </c>
      <c r="D8" s="78" t="s">
        <v>521</v>
      </c>
      <c r="F8" s="32">
        <v>2</v>
      </c>
      <c r="G8" s="34">
        <v>9</v>
      </c>
      <c r="H8" s="46" t="s">
        <v>43</v>
      </c>
      <c r="I8" s="218">
        <v>1</v>
      </c>
      <c r="J8" s="37">
        <f t="shared" si="0"/>
        <v>109.54242509439325</v>
      </c>
      <c r="K8" s="218">
        <v>2</v>
      </c>
      <c r="L8" s="37">
        <f t="shared" si="1"/>
        <v>95.421014026642325</v>
      </c>
      <c r="M8" s="40">
        <f t="shared" si="2"/>
        <v>204.96343912103558</v>
      </c>
      <c r="O8" s="233">
        <v>1</v>
      </c>
      <c r="P8" s="183" t="s">
        <v>76</v>
      </c>
      <c r="Q8" s="184" t="s">
        <v>121</v>
      </c>
      <c r="R8" s="185" t="s">
        <v>332</v>
      </c>
      <c r="S8" s="183" t="s">
        <v>6</v>
      </c>
      <c r="T8" s="182">
        <v>2</v>
      </c>
      <c r="U8" s="183">
        <v>1</v>
      </c>
      <c r="V8" s="259">
        <v>1</v>
      </c>
      <c r="W8" s="183">
        <v>1</v>
      </c>
      <c r="X8" s="259">
        <v>1</v>
      </c>
      <c r="Y8" s="118"/>
    </row>
    <row r="9" spans="1:25" ht="13.5" customHeight="1" x14ac:dyDescent="0.2">
      <c r="A9" s="32">
        <v>6</v>
      </c>
      <c r="B9" s="81" t="s">
        <v>505</v>
      </c>
      <c r="C9" s="79" t="s">
        <v>506</v>
      </c>
      <c r="D9" s="78" t="s">
        <v>507</v>
      </c>
      <c r="F9" s="32">
        <v>2</v>
      </c>
      <c r="G9" s="34">
        <v>4</v>
      </c>
      <c r="H9" s="46" t="s">
        <v>504</v>
      </c>
      <c r="I9" s="218">
        <v>2</v>
      </c>
      <c r="J9" s="37">
        <f t="shared" si="0"/>
        <v>78.010299956639813</v>
      </c>
      <c r="K9" s="218">
        <v>2</v>
      </c>
      <c r="L9" s="37">
        <f t="shared" si="1"/>
        <v>78.010299956639813</v>
      </c>
      <c r="M9" s="40">
        <f t="shared" si="2"/>
        <v>156.02059991327963</v>
      </c>
      <c r="O9" s="233">
        <v>2</v>
      </c>
      <c r="P9" s="183" t="s">
        <v>510</v>
      </c>
      <c r="Q9" s="184" t="s">
        <v>195</v>
      </c>
      <c r="R9" s="185" t="s">
        <v>511</v>
      </c>
      <c r="S9" s="183" t="s">
        <v>6</v>
      </c>
      <c r="T9" s="182">
        <v>5</v>
      </c>
      <c r="U9" s="183">
        <v>3</v>
      </c>
      <c r="V9" s="259">
        <v>3</v>
      </c>
      <c r="W9" s="183">
        <v>2</v>
      </c>
      <c r="X9" s="259">
        <v>2</v>
      </c>
      <c r="Y9" s="118"/>
    </row>
    <row r="10" spans="1:25" ht="13.5" customHeight="1" x14ac:dyDescent="0.2">
      <c r="A10" s="32">
        <v>7</v>
      </c>
      <c r="B10" s="81" t="s">
        <v>510</v>
      </c>
      <c r="C10" s="79" t="s">
        <v>195</v>
      </c>
      <c r="D10" s="78" t="s">
        <v>511</v>
      </c>
      <c r="F10" s="32">
        <v>2</v>
      </c>
      <c r="G10" s="34">
        <v>5</v>
      </c>
      <c r="H10" s="46" t="s">
        <v>6</v>
      </c>
      <c r="I10" s="218">
        <v>3</v>
      </c>
      <c r="J10" s="37">
        <f t="shared" si="0"/>
        <v>62.218487496163561</v>
      </c>
      <c r="K10" s="218">
        <v>2</v>
      </c>
      <c r="L10" s="37">
        <f t="shared" si="1"/>
        <v>83.979400086720375</v>
      </c>
      <c r="M10" s="40">
        <f t="shared" si="2"/>
        <v>146.19788758288394</v>
      </c>
      <c r="O10" s="233">
        <v>3</v>
      </c>
      <c r="P10" s="183"/>
      <c r="Q10" s="184" t="s">
        <v>206</v>
      </c>
      <c r="R10" s="185" t="s">
        <v>512</v>
      </c>
      <c r="S10" s="183" t="s">
        <v>6</v>
      </c>
      <c r="T10" s="182">
        <v>5</v>
      </c>
      <c r="U10" s="183">
        <v>2</v>
      </c>
      <c r="V10" s="259">
        <v>2</v>
      </c>
      <c r="W10" s="183">
        <v>3</v>
      </c>
      <c r="X10" s="259">
        <v>3</v>
      </c>
      <c r="Y10" s="118"/>
    </row>
    <row r="11" spans="1:25" ht="13.5" customHeight="1" x14ac:dyDescent="0.2">
      <c r="A11" s="32">
        <v>8</v>
      </c>
      <c r="B11" s="81"/>
      <c r="C11" s="79" t="s">
        <v>206</v>
      </c>
      <c r="D11" s="78" t="s">
        <v>512</v>
      </c>
      <c r="F11" s="32">
        <v>3</v>
      </c>
      <c r="G11" s="34">
        <v>5</v>
      </c>
      <c r="H11" s="46" t="s">
        <v>6</v>
      </c>
      <c r="I11" s="218">
        <v>2</v>
      </c>
      <c r="J11" s="37">
        <f t="shared" si="0"/>
        <v>83.979400086720375</v>
      </c>
      <c r="K11" s="218">
        <v>3</v>
      </c>
      <c r="L11" s="37">
        <f t="shared" si="1"/>
        <v>62.218487496163561</v>
      </c>
      <c r="M11" s="40">
        <f t="shared" si="2"/>
        <v>146.19788758288394</v>
      </c>
      <c r="O11" s="233">
        <v>4</v>
      </c>
      <c r="P11" s="183"/>
      <c r="Q11" s="184" t="s">
        <v>261</v>
      </c>
      <c r="R11" s="185" t="s">
        <v>513</v>
      </c>
      <c r="S11" s="183" t="s">
        <v>6</v>
      </c>
      <c r="T11" s="182">
        <v>10</v>
      </c>
      <c r="U11" s="183" t="s">
        <v>30</v>
      </c>
      <c r="V11" s="259">
        <v>6</v>
      </c>
      <c r="W11" s="183">
        <v>4</v>
      </c>
      <c r="X11" s="259">
        <v>4</v>
      </c>
      <c r="Y11" s="118"/>
    </row>
    <row r="12" spans="1:25" ht="13.5" customHeight="1" x14ac:dyDescent="0.2">
      <c r="A12" s="32">
        <v>9</v>
      </c>
      <c r="B12" s="81" t="s">
        <v>254</v>
      </c>
      <c r="C12" s="79" t="s">
        <v>188</v>
      </c>
      <c r="D12" s="78" t="s">
        <v>243</v>
      </c>
      <c r="F12" s="32">
        <v>3</v>
      </c>
      <c r="G12" s="34">
        <v>9</v>
      </c>
      <c r="H12" s="46" t="s">
        <v>43</v>
      </c>
      <c r="I12" s="218">
        <v>5</v>
      </c>
      <c r="J12" s="37">
        <f t="shared" si="0"/>
        <v>58.108280606588615</v>
      </c>
      <c r="K12" s="218">
        <v>3</v>
      </c>
      <c r="L12" s="37">
        <f t="shared" si="1"/>
        <v>82.548990324974412</v>
      </c>
      <c r="M12" s="40">
        <f t="shared" si="2"/>
        <v>140.65727093156303</v>
      </c>
      <c r="O12" s="233">
        <v>5</v>
      </c>
      <c r="P12" s="183" t="s">
        <v>214</v>
      </c>
      <c r="Q12" s="184" t="s">
        <v>215</v>
      </c>
      <c r="R12" s="185" t="s">
        <v>514</v>
      </c>
      <c r="S12" s="183" t="s">
        <v>6</v>
      </c>
      <c r="T12" s="182">
        <v>12</v>
      </c>
      <c r="U12" s="183" t="s">
        <v>30</v>
      </c>
      <c r="V12" s="259">
        <v>6</v>
      </c>
      <c r="W12" s="183" t="s">
        <v>30</v>
      </c>
      <c r="X12" s="259">
        <v>6</v>
      </c>
      <c r="Y12" s="118"/>
    </row>
    <row r="13" spans="1:25" ht="13.5" customHeight="1" x14ac:dyDescent="0.2">
      <c r="A13" s="32">
        <v>10</v>
      </c>
      <c r="B13" s="81" t="s">
        <v>210</v>
      </c>
      <c r="C13" s="79" t="s">
        <v>208</v>
      </c>
      <c r="D13" s="78" t="s">
        <v>522</v>
      </c>
      <c r="F13" s="32">
        <v>4</v>
      </c>
      <c r="G13" s="34">
        <v>9</v>
      </c>
      <c r="H13" s="46" t="s">
        <v>43</v>
      </c>
      <c r="I13" s="218">
        <v>3</v>
      </c>
      <c r="J13" s="37">
        <f t="shared" si="0"/>
        <v>82.548990324974412</v>
      </c>
      <c r="K13" s="218">
        <v>6</v>
      </c>
      <c r="L13" s="37">
        <f t="shared" si="1"/>
        <v>46.205357035001256</v>
      </c>
      <c r="M13" s="40">
        <f t="shared" si="2"/>
        <v>128.75434735997567</v>
      </c>
      <c r="O13" s="234">
        <v>1</v>
      </c>
      <c r="P13" s="81" t="s">
        <v>326</v>
      </c>
      <c r="Q13" s="79" t="s">
        <v>216</v>
      </c>
      <c r="R13" s="78" t="s">
        <v>230</v>
      </c>
      <c r="S13" s="81" t="s">
        <v>5</v>
      </c>
      <c r="T13" s="77">
        <v>2</v>
      </c>
      <c r="U13" s="81">
        <v>1</v>
      </c>
      <c r="V13" s="260">
        <v>1</v>
      </c>
      <c r="W13" s="81">
        <v>1</v>
      </c>
      <c r="X13" s="260">
        <v>1</v>
      </c>
      <c r="Y13" s="118"/>
    </row>
    <row r="14" spans="1:25" ht="13.5" customHeight="1" x14ac:dyDescent="0.2">
      <c r="A14" s="32">
        <v>11</v>
      </c>
      <c r="B14" s="81" t="s">
        <v>320</v>
      </c>
      <c r="C14" s="79" t="s">
        <v>197</v>
      </c>
      <c r="D14" s="78" t="s">
        <v>241</v>
      </c>
      <c r="F14" s="32">
        <v>2</v>
      </c>
      <c r="G14" s="34">
        <v>5</v>
      </c>
      <c r="H14" s="46" t="s">
        <v>5</v>
      </c>
      <c r="I14" s="218">
        <v>4</v>
      </c>
      <c r="J14" s="37">
        <f t="shared" si="0"/>
        <v>40.969100130080562</v>
      </c>
      <c r="K14" s="218">
        <v>2</v>
      </c>
      <c r="L14" s="37">
        <f t="shared" si="1"/>
        <v>83.979400086720375</v>
      </c>
      <c r="M14" s="40">
        <f t="shared" si="2"/>
        <v>124.94850021680094</v>
      </c>
      <c r="O14" s="234">
        <v>2</v>
      </c>
      <c r="P14" s="81" t="s">
        <v>320</v>
      </c>
      <c r="Q14" s="79" t="s">
        <v>197</v>
      </c>
      <c r="R14" s="78" t="s">
        <v>241</v>
      </c>
      <c r="S14" s="81" t="s">
        <v>5</v>
      </c>
      <c r="T14" s="77">
        <v>6</v>
      </c>
      <c r="U14" s="81">
        <v>4</v>
      </c>
      <c r="V14" s="260">
        <v>4</v>
      </c>
      <c r="W14" s="81">
        <v>2</v>
      </c>
      <c r="X14" s="260">
        <v>2</v>
      </c>
      <c r="Y14" s="118"/>
    </row>
    <row r="15" spans="1:25" ht="13.5" customHeight="1" x14ac:dyDescent="0.2">
      <c r="A15" s="32">
        <v>12</v>
      </c>
      <c r="B15" s="81" t="s">
        <v>515</v>
      </c>
      <c r="C15" s="79" t="s">
        <v>147</v>
      </c>
      <c r="D15" s="78" t="s">
        <v>328</v>
      </c>
      <c r="F15" s="32">
        <v>3</v>
      </c>
      <c r="G15" s="34">
        <v>5</v>
      </c>
      <c r="H15" s="46" t="s">
        <v>5</v>
      </c>
      <c r="I15" s="218">
        <v>3</v>
      </c>
      <c r="J15" s="37">
        <f t="shared" si="0"/>
        <v>62.218487496163561</v>
      </c>
      <c r="K15" s="218">
        <v>3</v>
      </c>
      <c r="L15" s="37">
        <f t="shared" si="1"/>
        <v>62.218487496163561</v>
      </c>
      <c r="M15" s="40">
        <f t="shared" si="2"/>
        <v>124.43697499232712</v>
      </c>
      <c r="O15" s="234">
        <v>3</v>
      </c>
      <c r="P15" s="81" t="s">
        <v>515</v>
      </c>
      <c r="Q15" s="79" t="s">
        <v>147</v>
      </c>
      <c r="R15" s="78" t="s">
        <v>328</v>
      </c>
      <c r="S15" s="81" t="s">
        <v>5</v>
      </c>
      <c r="T15" s="77">
        <v>6</v>
      </c>
      <c r="U15" s="81">
        <v>3</v>
      </c>
      <c r="V15" s="260">
        <v>3</v>
      </c>
      <c r="W15" s="81">
        <v>3</v>
      </c>
      <c r="X15" s="260">
        <v>3</v>
      </c>
      <c r="Y15" s="118"/>
    </row>
    <row r="16" spans="1:25" ht="13.5" customHeight="1" x14ac:dyDescent="0.2">
      <c r="A16" s="32">
        <v>13</v>
      </c>
      <c r="B16" s="81" t="s">
        <v>202</v>
      </c>
      <c r="C16" s="79" t="s">
        <v>203</v>
      </c>
      <c r="D16" s="78" t="s">
        <v>264</v>
      </c>
      <c r="F16" s="32">
        <v>5</v>
      </c>
      <c r="G16" s="34">
        <v>9</v>
      </c>
      <c r="H16" s="46" t="s">
        <v>43</v>
      </c>
      <c r="I16" s="218">
        <v>7</v>
      </c>
      <c r="J16" s="37">
        <f t="shared" si="0"/>
        <v>34.424778027584011</v>
      </c>
      <c r="K16" s="218">
        <v>4</v>
      </c>
      <c r="L16" s="37">
        <f t="shared" si="1"/>
        <v>70.188491847780284</v>
      </c>
      <c r="M16" s="40">
        <f t="shared" si="2"/>
        <v>104.6132698753643</v>
      </c>
      <c r="O16" s="234">
        <v>4</v>
      </c>
      <c r="P16" s="81" t="s">
        <v>516</v>
      </c>
      <c r="Q16" s="79" t="s">
        <v>146</v>
      </c>
      <c r="R16" s="78" t="s">
        <v>517</v>
      </c>
      <c r="S16" s="81" t="s">
        <v>5</v>
      </c>
      <c r="T16" s="77">
        <v>7</v>
      </c>
      <c r="U16" s="81">
        <v>2</v>
      </c>
      <c r="V16" s="260">
        <v>2</v>
      </c>
      <c r="W16" s="81">
        <v>5</v>
      </c>
      <c r="X16" s="260">
        <v>5</v>
      </c>
      <c r="Y16" s="118"/>
    </row>
    <row r="17" spans="1:25" ht="13.5" customHeight="1" x14ac:dyDescent="0.2">
      <c r="A17" s="32">
        <v>14</v>
      </c>
      <c r="B17" s="81" t="s">
        <v>211</v>
      </c>
      <c r="C17" s="79" t="s">
        <v>212</v>
      </c>
      <c r="D17" s="78" t="s">
        <v>305</v>
      </c>
      <c r="F17" s="32">
        <v>6</v>
      </c>
      <c r="G17" s="34">
        <v>9</v>
      </c>
      <c r="H17" s="46" t="s">
        <v>43</v>
      </c>
      <c r="I17" s="218">
        <v>4</v>
      </c>
      <c r="J17" s="37">
        <f t="shared" si="0"/>
        <v>70.188491847780284</v>
      </c>
      <c r="K17" s="218">
        <v>7</v>
      </c>
      <c r="L17" s="37">
        <f t="shared" si="1"/>
        <v>34.424778027584011</v>
      </c>
      <c r="M17" s="40">
        <f t="shared" si="2"/>
        <v>104.6132698753643</v>
      </c>
      <c r="O17" s="234">
        <v>5</v>
      </c>
      <c r="P17" s="81" t="s">
        <v>518</v>
      </c>
      <c r="Q17" s="79" t="s">
        <v>192</v>
      </c>
      <c r="R17" s="78" t="s">
        <v>519</v>
      </c>
      <c r="S17" s="81" t="s">
        <v>5</v>
      </c>
      <c r="T17" s="77">
        <v>9</v>
      </c>
      <c r="U17" s="81">
        <v>5</v>
      </c>
      <c r="V17" s="260">
        <v>5</v>
      </c>
      <c r="W17" s="81">
        <v>4</v>
      </c>
      <c r="X17" s="260">
        <v>4</v>
      </c>
      <c r="Y17" s="118"/>
    </row>
    <row r="18" spans="1:25" ht="13.5" customHeight="1" x14ac:dyDescent="0.2">
      <c r="A18" s="32">
        <v>15</v>
      </c>
      <c r="B18" s="81" t="s">
        <v>523</v>
      </c>
      <c r="C18" s="79" t="s">
        <v>524</v>
      </c>
      <c r="D18" s="78" t="s">
        <v>525</v>
      </c>
      <c r="F18" s="32">
        <v>7</v>
      </c>
      <c r="G18" s="34">
        <v>9</v>
      </c>
      <c r="H18" s="46" t="s">
        <v>43</v>
      </c>
      <c r="I18" s="218">
        <v>6</v>
      </c>
      <c r="J18" s="37">
        <f t="shared" si="0"/>
        <v>46.205357035001256</v>
      </c>
      <c r="K18" s="218">
        <v>5</v>
      </c>
      <c r="L18" s="37">
        <f t="shared" si="1"/>
        <v>58.108280606588615</v>
      </c>
      <c r="M18" s="40">
        <f t="shared" si="2"/>
        <v>104.31363764158988</v>
      </c>
      <c r="O18" s="233">
        <v>1</v>
      </c>
      <c r="P18" s="183" t="s">
        <v>253</v>
      </c>
      <c r="Q18" s="184" t="s">
        <v>189</v>
      </c>
      <c r="R18" s="185" t="s">
        <v>238</v>
      </c>
      <c r="S18" s="183" t="s">
        <v>43</v>
      </c>
      <c r="T18" s="182">
        <v>3</v>
      </c>
      <c r="U18" s="183">
        <v>2</v>
      </c>
      <c r="V18" s="259">
        <v>2</v>
      </c>
      <c r="W18" s="183">
        <v>1</v>
      </c>
      <c r="X18" s="259">
        <v>1</v>
      </c>
      <c r="Y18" s="118"/>
    </row>
    <row r="19" spans="1:25" ht="13.5" customHeight="1" x14ac:dyDescent="0.2">
      <c r="A19" s="32">
        <v>16</v>
      </c>
      <c r="B19" s="81" t="s">
        <v>516</v>
      </c>
      <c r="C19" s="79" t="s">
        <v>146</v>
      </c>
      <c r="D19" s="78" t="s">
        <v>517</v>
      </c>
      <c r="F19" s="32">
        <v>4</v>
      </c>
      <c r="G19" s="34">
        <v>5</v>
      </c>
      <c r="H19" s="46" t="s">
        <v>5</v>
      </c>
      <c r="I19" s="218">
        <v>2</v>
      </c>
      <c r="J19" s="37">
        <f t="shared" si="0"/>
        <v>83.979400086720375</v>
      </c>
      <c r="K19" s="218">
        <v>5</v>
      </c>
      <c r="L19" s="37">
        <f t="shared" si="1"/>
        <v>20</v>
      </c>
      <c r="M19" s="40">
        <f t="shared" si="2"/>
        <v>103.97940008672037</v>
      </c>
      <c r="O19" s="233">
        <v>2</v>
      </c>
      <c r="P19" s="183" t="s">
        <v>209</v>
      </c>
      <c r="Q19" s="184" t="s">
        <v>520</v>
      </c>
      <c r="R19" s="185" t="s">
        <v>521</v>
      </c>
      <c r="S19" s="183" t="s">
        <v>43</v>
      </c>
      <c r="T19" s="182">
        <v>3</v>
      </c>
      <c r="U19" s="183">
        <v>1</v>
      </c>
      <c r="V19" s="259">
        <v>1</v>
      </c>
      <c r="W19" s="183">
        <v>2</v>
      </c>
      <c r="X19" s="259">
        <v>2</v>
      </c>
      <c r="Y19" s="118"/>
    </row>
    <row r="20" spans="1:25" ht="13.5" customHeight="1" x14ac:dyDescent="0.2">
      <c r="A20" s="32">
        <v>17</v>
      </c>
      <c r="B20" s="81" t="s">
        <v>508</v>
      </c>
      <c r="C20" s="79" t="s">
        <v>119</v>
      </c>
      <c r="D20" s="78" t="s">
        <v>509</v>
      </c>
      <c r="F20" s="32">
        <v>3</v>
      </c>
      <c r="G20" s="34">
        <v>4</v>
      </c>
      <c r="H20" s="46" t="s">
        <v>504</v>
      </c>
      <c r="I20" s="218" t="s">
        <v>30</v>
      </c>
      <c r="J20" s="37">
        <f t="shared" si="0"/>
        <v>25</v>
      </c>
      <c r="K20" s="218">
        <v>3</v>
      </c>
      <c r="L20" s="37">
        <f t="shared" si="1"/>
        <v>51.249387366082999</v>
      </c>
      <c r="M20" s="40">
        <f t="shared" si="2"/>
        <v>76.249387366082999</v>
      </c>
      <c r="O20" s="233">
        <v>3</v>
      </c>
      <c r="P20" s="183" t="s">
        <v>254</v>
      </c>
      <c r="Q20" s="184" t="s">
        <v>188</v>
      </c>
      <c r="R20" s="185" t="s">
        <v>243</v>
      </c>
      <c r="S20" s="183" t="s">
        <v>43</v>
      </c>
      <c r="T20" s="182">
        <v>8</v>
      </c>
      <c r="U20" s="183">
        <v>5</v>
      </c>
      <c r="V20" s="259">
        <v>5</v>
      </c>
      <c r="W20" s="183">
        <v>3</v>
      </c>
      <c r="X20" s="259">
        <v>3</v>
      </c>
      <c r="Y20" s="118"/>
    </row>
    <row r="21" spans="1:25" ht="13.5" customHeight="1" x14ac:dyDescent="0.2">
      <c r="A21" s="32">
        <v>18</v>
      </c>
      <c r="B21" s="81"/>
      <c r="C21" s="79" t="s">
        <v>261</v>
      </c>
      <c r="D21" s="78" t="s">
        <v>513</v>
      </c>
      <c r="F21" s="32">
        <v>4</v>
      </c>
      <c r="G21" s="34">
        <v>5</v>
      </c>
      <c r="H21" s="46" t="s">
        <v>6</v>
      </c>
      <c r="I21" s="218" t="s">
        <v>30</v>
      </c>
      <c r="J21" s="37">
        <f t="shared" si="0"/>
        <v>20</v>
      </c>
      <c r="K21" s="218">
        <v>4</v>
      </c>
      <c r="L21" s="37">
        <f t="shared" si="1"/>
        <v>40.969100130080562</v>
      </c>
      <c r="M21" s="40">
        <f t="shared" si="2"/>
        <v>60.969100130080562</v>
      </c>
      <c r="O21" s="233">
        <v>4</v>
      </c>
      <c r="P21" s="183" t="s">
        <v>210</v>
      </c>
      <c r="Q21" s="184" t="s">
        <v>208</v>
      </c>
      <c r="R21" s="185" t="s">
        <v>522</v>
      </c>
      <c r="S21" s="183" t="s">
        <v>43</v>
      </c>
      <c r="T21" s="182">
        <v>9</v>
      </c>
      <c r="U21" s="183">
        <v>3</v>
      </c>
      <c r="V21" s="259">
        <v>3</v>
      </c>
      <c r="W21" s="183">
        <v>6</v>
      </c>
      <c r="X21" s="259">
        <v>6</v>
      </c>
      <c r="Y21" s="118"/>
    </row>
    <row r="22" spans="1:25" ht="13.5" customHeight="1" x14ac:dyDescent="0.2">
      <c r="A22" s="32">
        <v>19</v>
      </c>
      <c r="B22" s="81" t="s">
        <v>518</v>
      </c>
      <c r="C22" s="79" t="s">
        <v>192</v>
      </c>
      <c r="D22" s="78" t="s">
        <v>519</v>
      </c>
      <c r="F22" s="32">
        <v>5</v>
      </c>
      <c r="G22" s="34">
        <v>5</v>
      </c>
      <c r="H22" s="46" t="s">
        <v>5</v>
      </c>
      <c r="I22" s="218">
        <v>5</v>
      </c>
      <c r="J22" s="37">
        <f t="shared" si="0"/>
        <v>20</v>
      </c>
      <c r="K22" s="218">
        <v>4</v>
      </c>
      <c r="L22" s="37">
        <f t="shared" si="1"/>
        <v>40.969100130080562</v>
      </c>
      <c r="M22" s="40">
        <f t="shared" si="2"/>
        <v>60.969100130080562</v>
      </c>
      <c r="O22" s="233">
        <v>5</v>
      </c>
      <c r="P22" s="183" t="s">
        <v>202</v>
      </c>
      <c r="Q22" s="184" t="s">
        <v>203</v>
      </c>
      <c r="R22" s="185" t="s">
        <v>264</v>
      </c>
      <c r="S22" s="183" t="s">
        <v>43</v>
      </c>
      <c r="T22" s="182">
        <v>11</v>
      </c>
      <c r="U22" s="183">
        <v>7</v>
      </c>
      <c r="V22" s="259">
        <v>7</v>
      </c>
      <c r="W22" s="183">
        <v>4</v>
      </c>
      <c r="X22" s="259">
        <v>4</v>
      </c>
      <c r="Y22" s="118"/>
    </row>
    <row r="23" spans="1:25" ht="13.5" customHeight="1" x14ac:dyDescent="0.2">
      <c r="A23" s="32">
        <v>20</v>
      </c>
      <c r="B23" s="81"/>
      <c r="C23" s="79" t="s">
        <v>213</v>
      </c>
      <c r="D23" s="78" t="s">
        <v>343</v>
      </c>
      <c r="F23" s="32">
        <v>4</v>
      </c>
      <c r="G23" s="34">
        <v>4</v>
      </c>
      <c r="H23" s="46" t="s">
        <v>504</v>
      </c>
      <c r="I23" s="218" t="s">
        <v>30</v>
      </c>
      <c r="J23" s="37">
        <f t="shared" si="0"/>
        <v>25</v>
      </c>
      <c r="K23" s="218" t="s">
        <v>30</v>
      </c>
      <c r="L23" s="37">
        <f t="shared" si="1"/>
        <v>25</v>
      </c>
      <c r="M23" s="40">
        <f t="shared" si="2"/>
        <v>50</v>
      </c>
      <c r="O23" s="233">
        <v>6</v>
      </c>
      <c r="P23" s="183" t="s">
        <v>211</v>
      </c>
      <c r="Q23" s="184" t="s">
        <v>212</v>
      </c>
      <c r="R23" s="185" t="s">
        <v>305</v>
      </c>
      <c r="S23" s="183" t="s">
        <v>43</v>
      </c>
      <c r="T23" s="182">
        <v>11</v>
      </c>
      <c r="U23" s="183">
        <v>4</v>
      </c>
      <c r="V23" s="259">
        <v>4</v>
      </c>
      <c r="W23" s="183">
        <v>7</v>
      </c>
      <c r="X23" s="259">
        <v>7</v>
      </c>
      <c r="Y23" s="118"/>
    </row>
    <row r="24" spans="1:25" ht="13.5" customHeight="1" x14ac:dyDescent="0.2">
      <c r="A24" s="32">
        <v>21</v>
      </c>
      <c r="B24" s="81" t="s">
        <v>260</v>
      </c>
      <c r="C24" s="79" t="s">
        <v>137</v>
      </c>
      <c r="D24" s="78" t="s">
        <v>248</v>
      </c>
      <c r="F24" s="32">
        <v>8</v>
      </c>
      <c r="G24" s="34">
        <v>9</v>
      </c>
      <c r="H24" s="46" t="s">
        <v>43</v>
      </c>
      <c r="I24" s="218">
        <v>8</v>
      </c>
      <c r="J24" s="37">
        <f t="shared" si="0"/>
        <v>22.733747446696036</v>
      </c>
      <c r="K24" s="218">
        <v>8</v>
      </c>
      <c r="L24" s="37">
        <f t="shared" si="1"/>
        <v>22.733747446696036</v>
      </c>
      <c r="M24" s="40">
        <f t="shared" si="2"/>
        <v>45.467494893392072</v>
      </c>
      <c r="O24" s="233">
        <v>7</v>
      </c>
      <c r="P24" s="183" t="s">
        <v>523</v>
      </c>
      <c r="Q24" s="184" t="s">
        <v>524</v>
      </c>
      <c r="R24" s="185" t="s">
        <v>525</v>
      </c>
      <c r="S24" s="183" t="s">
        <v>43</v>
      </c>
      <c r="T24" s="182">
        <v>11</v>
      </c>
      <c r="U24" s="183">
        <v>6</v>
      </c>
      <c r="V24" s="259">
        <v>6</v>
      </c>
      <c r="W24" s="183">
        <v>5</v>
      </c>
      <c r="X24" s="259">
        <v>5</v>
      </c>
      <c r="Y24" s="118"/>
    </row>
    <row r="25" spans="1:25" ht="13.5" customHeight="1" x14ac:dyDescent="0.2">
      <c r="A25" s="32">
        <v>22</v>
      </c>
      <c r="B25" s="81" t="s">
        <v>214</v>
      </c>
      <c r="C25" s="79" t="s">
        <v>215</v>
      </c>
      <c r="D25" s="78" t="s">
        <v>514</v>
      </c>
      <c r="F25" s="32">
        <v>5</v>
      </c>
      <c r="G25" s="34">
        <v>5</v>
      </c>
      <c r="H25" s="46" t="s">
        <v>6</v>
      </c>
      <c r="I25" s="218" t="s">
        <v>30</v>
      </c>
      <c r="J25" s="37">
        <f t="shared" si="0"/>
        <v>20</v>
      </c>
      <c r="K25" s="218" t="s">
        <v>30</v>
      </c>
      <c r="L25" s="37">
        <f t="shared" si="1"/>
        <v>20</v>
      </c>
      <c r="M25" s="40">
        <f t="shared" si="2"/>
        <v>40</v>
      </c>
      <c r="O25" s="233">
        <v>8</v>
      </c>
      <c r="P25" s="183" t="s">
        <v>260</v>
      </c>
      <c r="Q25" s="184" t="s">
        <v>137</v>
      </c>
      <c r="R25" s="185" t="s">
        <v>248</v>
      </c>
      <c r="S25" s="183" t="s">
        <v>43</v>
      </c>
      <c r="T25" s="182">
        <v>16</v>
      </c>
      <c r="U25" s="183">
        <v>8</v>
      </c>
      <c r="V25" s="259">
        <v>8</v>
      </c>
      <c r="W25" s="183">
        <v>8</v>
      </c>
      <c r="X25" s="259">
        <v>8</v>
      </c>
      <c r="Y25" s="118"/>
    </row>
    <row r="26" spans="1:25" ht="13.5" customHeight="1" x14ac:dyDescent="0.2">
      <c r="A26" s="32">
        <v>23</v>
      </c>
      <c r="B26" s="81" t="s">
        <v>526</v>
      </c>
      <c r="C26" s="79" t="s">
        <v>256</v>
      </c>
      <c r="D26" s="78" t="s">
        <v>527</v>
      </c>
      <c r="F26" s="32">
        <v>9</v>
      </c>
      <c r="G26" s="34">
        <v>9</v>
      </c>
      <c r="H26" s="46" t="s">
        <v>43</v>
      </c>
      <c r="I26" s="218">
        <v>9</v>
      </c>
      <c r="J26" s="37">
        <f t="shared" si="0"/>
        <v>11.111111111111111</v>
      </c>
      <c r="K26" s="218">
        <v>9</v>
      </c>
      <c r="L26" s="37">
        <f t="shared" si="1"/>
        <v>11.111111111111111</v>
      </c>
      <c r="M26" s="40">
        <f t="shared" si="2"/>
        <v>22.222222222222221</v>
      </c>
      <c r="O26" s="233">
        <v>9</v>
      </c>
      <c r="P26" s="183" t="s">
        <v>526</v>
      </c>
      <c r="Q26" s="184" t="s">
        <v>256</v>
      </c>
      <c r="R26" s="185" t="s">
        <v>527</v>
      </c>
      <c r="S26" s="183" t="s">
        <v>43</v>
      </c>
      <c r="T26" s="182">
        <v>18</v>
      </c>
      <c r="U26" s="183">
        <v>9</v>
      </c>
      <c r="V26" s="259">
        <v>9</v>
      </c>
      <c r="W26" s="183">
        <v>9</v>
      </c>
      <c r="X26" s="259">
        <v>9</v>
      </c>
      <c r="Y26" s="118"/>
    </row>
    <row r="27" spans="1:25" ht="13.5" customHeight="1" x14ac:dyDescent="0.2">
      <c r="N27" s="73"/>
    </row>
    <row r="28" spans="1:25" ht="13.5" customHeight="1" x14ac:dyDescent="0.2">
      <c r="L28" s="73"/>
      <c r="O28" s="73"/>
      <c r="P28"/>
      <c r="S28"/>
      <c r="U28" s="257"/>
      <c r="V28"/>
      <c r="W28" s="257"/>
      <c r="X28"/>
    </row>
    <row r="29" spans="1:25" ht="13.5" customHeight="1" x14ac:dyDescent="0.2">
      <c r="L29" s="73"/>
      <c r="O29" s="73"/>
      <c r="P29"/>
      <c r="S29"/>
      <c r="U29" s="257"/>
      <c r="V29"/>
      <c r="W29" s="257"/>
      <c r="X29"/>
    </row>
    <row r="30" spans="1:25" ht="13.5" customHeight="1" x14ac:dyDescent="0.2">
      <c r="L30" s="73"/>
      <c r="O30" s="73"/>
      <c r="P30"/>
      <c r="S30"/>
      <c r="U30" s="257"/>
      <c r="V30"/>
      <c r="W30" s="257"/>
      <c r="X30"/>
    </row>
    <row r="31" spans="1:25" ht="13.5" customHeight="1" x14ac:dyDescent="0.2">
      <c r="L31" s="73"/>
      <c r="O31" s="73"/>
      <c r="P31"/>
      <c r="S31"/>
      <c r="U31" s="257"/>
      <c r="V31"/>
      <c r="W31" s="257"/>
      <c r="X31"/>
    </row>
    <row r="32" spans="1:25" ht="13.5" customHeight="1" x14ac:dyDescent="0.2">
      <c r="L32" s="73"/>
      <c r="O32" s="73"/>
      <c r="P32"/>
      <c r="S32"/>
      <c r="U32" s="257"/>
      <c r="V32"/>
      <c r="W32" s="257"/>
      <c r="X32"/>
    </row>
    <row r="33" spans="12:24" ht="13.5" customHeight="1" x14ac:dyDescent="0.2">
      <c r="L33" s="73"/>
      <c r="O33" s="73"/>
      <c r="P33"/>
      <c r="S33"/>
      <c r="U33" s="257"/>
      <c r="V33"/>
      <c r="W33" s="257"/>
      <c r="X33"/>
    </row>
    <row r="34" spans="12:24" ht="13.5" customHeight="1" x14ac:dyDescent="0.2">
      <c r="M34" s="73"/>
      <c r="P34"/>
      <c r="S34"/>
      <c r="U34" s="257"/>
      <c r="V34"/>
      <c r="W34" s="257"/>
      <c r="X34"/>
    </row>
    <row r="35" spans="12:24" ht="13.5" customHeight="1" x14ac:dyDescent="0.2">
      <c r="M35" s="73"/>
      <c r="P35"/>
      <c r="S35"/>
      <c r="U35" s="257"/>
      <c r="V35"/>
      <c r="W35" s="257"/>
      <c r="X35"/>
    </row>
    <row r="36" spans="12:24" ht="13.5" customHeight="1" x14ac:dyDescent="0.2">
      <c r="M36" s="73"/>
      <c r="P36"/>
      <c r="S36"/>
      <c r="U36" s="257"/>
      <c r="V36"/>
      <c r="W36" s="257"/>
      <c r="X36"/>
    </row>
    <row r="37" spans="12:24" ht="13.5" customHeight="1" x14ac:dyDescent="0.2">
      <c r="M37" s="73"/>
      <c r="P37"/>
      <c r="S37"/>
      <c r="U37" s="257"/>
      <c r="V37"/>
      <c r="W37" s="257"/>
      <c r="X37"/>
    </row>
    <row r="38" spans="12:24" ht="13.5" customHeight="1" x14ac:dyDescent="0.2">
      <c r="M38" s="73"/>
      <c r="P38"/>
      <c r="S38"/>
      <c r="U38" s="257"/>
      <c r="V38"/>
      <c r="W38" s="257"/>
      <c r="X38"/>
    </row>
    <row r="39" spans="12:24" ht="13.5" customHeight="1" x14ac:dyDescent="0.2">
      <c r="M39" s="73"/>
      <c r="P39"/>
      <c r="S39"/>
      <c r="U39" s="257"/>
      <c r="V39"/>
      <c r="W39" s="257"/>
      <c r="X39"/>
    </row>
    <row r="40" spans="12:24" ht="13.5" customHeight="1" x14ac:dyDescent="0.2">
      <c r="M40" s="73"/>
      <c r="P40"/>
      <c r="S40"/>
      <c r="U40" s="257"/>
      <c r="V40"/>
      <c r="W40" s="257"/>
      <c r="X40"/>
    </row>
    <row r="41" spans="12:24" ht="13.5" customHeight="1" x14ac:dyDescent="0.2">
      <c r="M41" s="73"/>
      <c r="P41"/>
      <c r="S41"/>
      <c r="U41" s="257"/>
      <c r="V41"/>
      <c r="W41" s="257"/>
      <c r="X41"/>
    </row>
    <row r="42" spans="12:24" ht="13.5" customHeight="1" x14ac:dyDescent="0.2">
      <c r="M42" s="73"/>
      <c r="P42"/>
      <c r="S42"/>
      <c r="U42" s="257"/>
      <c r="V42"/>
      <c r="W42" s="257"/>
      <c r="X42"/>
    </row>
    <row r="43" spans="12:24" ht="13.5" customHeight="1" x14ac:dyDescent="0.2">
      <c r="M43" s="73"/>
      <c r="P43"/>
      <c r="S43"/>
      <c r="U43" s="257"/>
      <c r="V43"/>
      <c r="W43" s="257"/>
      <c r="X43"/>
    </row>
    <row r="44" spans="12:24" ht="13.5" customHeight="1" x14ac:dyDescent="0.2">
      <c r="M44" s="73"/>
      <c r="P44"/>
      <c r="S44"/>
      <c r="U44" s="257"/>
      <c r="V44"/>
      <c r="W44" s="257"/>
      <c r="X44"/>
    </row>
    <row r="45" spans="12:24" ht="13.5" customHeight="1" x14ac:dyDescent="0.2">
      <c r="M45" s="73"/>
      <c r="P45"/>
      <c r="S45"/>
      <c r="U45" s="257"/>
      <c r="V45"/>
      <c r="W45" s="257"/>
      <c r="X45"/>
    </row>
    <row r="46" spans="12:24" ht="13.5" customHeight="1" x14ac:dyDescent="0.2">
      <c r="M46" s="73"/>
      <c r="P46"/>
      <c r="S46"/>
      <c r="U46" s="257"/>
      <c r="V46"/>
      <c r="W46" s="257"/>
      <c r="X46"/>
    </row>
    <row r="47" spans="12:24" ht="13.5" customHeight="1" x14ac:dyDescent="0.2">
      <c r="M47" s="73"/>
      <c r="P47"/>
      <c r="S47"/>
      <c r="U47" s="257"/>
      <c r="V47"/>
      <c r="W47" s="257"/>
      <c r="X47"/>
    </row>
    <row r="48" spans="12:24" ht="13.5" customHeight="1" x14ac:dyDescent="0.2">
      <c r="M48" s="73"/>
      <c r="P48"/>
      <c r="S48"/>
      <c r="U48" s="257"/>
      <c r="V48"/>
      <c r="W48" s="257"/>
      <c r="X48"/>
    </row>
    <row r="49" spans="13:24" ht="13.5" customHeight="1" x14ac:dyDescent="0.2">
      <c r="M49" s="73"/>
      <c r="P49"/>
      <c r="S49"/>
      <c r="U49" s="257"/>
      <c r="V49"/>
      <c r="W49" s="257"/>
      <c r="X49"/>
    </row>
    <row r="50" spans="13:24" ht="13.5" customHeight="1" x14ac:dyDescent="0.2">
      <c r="M50" s="73"/>
      <c r="P50"/>
      <c r="S50"/>
      <c r="U50" s="257"/>
      <c r="V50"/>
      <c r="W50" s="257"/>
      <c r="X50"/>
    </row>
    <row r="51" spans="13:24" ht="13.5" customHeight="1" x14ac:dyDescent="0.2">
      <c r="N51" s="73"/>
      <c r="P51"/>
      <c r="S51"/>
    </row>
    <row r="52" spans="13:24" ht="13.5" customHeight="1" x14ac:dyDescent="0.2">
      <c r="N52" s="73"/>
      <c r="P52"/>
      <c r="S52"/>
    </row>
    <row r="53" spans="13:24" ht="13.5" customHeight="1" x14ac:dyDescent="0.2">
      <c r="N53" s="73"/>
      <c r="P53"/>
      <c r="S53"/>
    </row>
    <row r="54" spans="13:24" ht="13.5" customHeight="1" x14ac:dyDescent="0.2">
      <c r="N54" s="73"/>
      <c r="P54"/>
      <c r="S54"/>
    </row>
    <row r="55" spans="13:24" ht="13.5" customHeight="1" x14ac:dyDescent="0.2">
      <c r="N55" s="73"/>
      <c r="P55"/>
      <c r="S55"/>
    </row>
    <row r="56" spans="13:24" ht="13.5" customHeight="1" x14ac:dyDescent="0.2">
      <c r="N56" s="73"/>
      <c r="P56"/>
      <c r="S56"/>
    </row>
    <row r="57" spans="13:24" ht="13.5" customHeight="1" x14ac:dyDescent="0.2">
      <c r="N57" s="73"/>
      <c r="P57"/>
      <c r="S57"/>
    </row>
    <row r="58" spans="13:24" ht="13.5" customHeight="1" x14ac:dyDescent="0.2">
      <c r="N58" s="73"/>
      <c r="P58"/>
      <c r="Q58" s="73"/>
      <c r="S58"/>
    </row>
  </sheetData>
  <sortState ref="B4:L26">
    <sortCondition descending="1" ref="L4:L26"/>
  </sortState>
  <mergeCells count="2">
    <mergeCell ref="I3:J3"/>
    <mergeCell ref="K3:L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8"/>
  <sheetViews>
    <sheetView zoomScale="70" zoomScaleNormal="70" workbookViewId="0"/>
  </sheetViews>
  <sheetFormatPr baseColWidth="10" defaultColWidth="11.42578125" defaultRowHeight="12.75" x14ac:dyDescent="0.2"/>
  <cols>
    <col min="1" max="1" width="5.5703125" style="120" customWidth="1"/>
    <col min="2" max="2" width="9.5703125" style="119" customWidth="1"/>
    <col min="3" max="3" width="20.140625" style="119" customWidth="1"/>
    <col min="4" max="4" width="26.85546875" style="123" bestFit="1" customWidth="1"/>
    <col min="5" max="5" width="1.28515625" style="72" customWidth="1"/>
    <col min="6" max="6" width="8.28515625" style="35" customWidth="1"/>
    <col min="7" max="7" width="7.42578125" style="42" customWidth="1"/>
    <col min="8" max="8" width="5.140625" style="31" bestFit="1" customWidth="1"/>
    <col min="9" max="9" width="5.5703125" style="38" customWidth="1"/>
    <col min="10" max="10" width="5.5703125" style="41" customWidth="1"/>
    <col min="11" max="11" width="5.5703125" style="39" customWidth="1"/>
    <col min="12" max="12" width="5.5703125" style="42" customWidth="1"/>
    <col min="13" max="13" width="5.5703125" style="39" customWidth="1"/>
    <col min="14" max="14" width="5.5703125" style="42" customWidth="1"/>
    <col min="15" max="15" width="5.5703125" style="39" customWidth="1"/>
    <col min="16" max="16" width="5.5703125" style="42" customWidth="1"/>
    <col min="17" max="17" width="11" style="39" customWidth="1"/>
    <col min="18" max="18" width="14.140625" style="39" customWidth="1"/>
    <col min="19" max="19" width="1.7109375" style="72" customWidth="1"/>
    <col min="20" max="20" width="9.28515625" style="247" customWidth="1"/>
    <col min="21" max="21" width="11.42578125" style="206"/>
    <col min="22" max="22" width="20.5703125" style="206" customWidth="1"/>
    <col min="23" max="23" width="23.7109375" style="206" customWidth="1"/>
    <col min="24" max="24" width="5.28515625" style="42" customWidth="1"/>
    <col min="25" max="25" width="10.42578125" style="206" customWidth="1"/>
    <col min="26" max="26" width="6.42578125" style="206" customWidth="1"/>
    <col min="27" max="29" width="8.85546875" style="206" customWidth="1"/>
    <col min="30" max="16384" width="11.42578125" style="72"/>
  </cols>
  <sheetData>
    <row r="1" spans="1:29" s="119" customFormat="1" ht="17.25" x14ac:dyDescent="0.2">
      <c r="A1" s="120"/>
      <c r="B1" s="241" t="s">
        <v>536</v>
      </c>
      <c r="C1" s="242"/>
      <c r="D1" s="123"/>
      <c r="E1" s="72"/>
      <c r="G1" s="42"/>
      <c r="H1" s="243" t="s">
        <v>537</v>
      </c>
      <c r="I1" s="38"/>
      <c r="J1" s="41"/>
      <c r="K1" s="39"/>
      <c r="L1" s="42"/>
      <c r="M1" s="39"/>
      <c r="N1" s="42"/>
      <c r="O1" s="39"/>
      <c r="P1" s="42"/>
      <c r="Q1" s="39"/>
      <c r="R1" s="39"/>
      <c r="T1" s="243" t="s">
        <v>538</v>
      </c>
      <c r="U1" s="206"/>
      <c r="V1" s="206"/>
      <c r="W1" s="206"/>
      <c r="X1" s="42"/>
      <c r="Y1" s="206"/>
      <c r="Z1" s="206"/>
      <c r="AA1" s="206"/>
      <c r="AB1" s="206"/>
      <c r="AC1" s="206"/>
    </row>
    <row r="2" spans="1:29" s="119" customFormat="1" x14ac:dyDescent="0.2">
      <c r="U2" s="206"/>
      <c r="V2" s="206"/>
      <c r="W2" s="206"/>
      <c r="X2" s="42"/>
      <c r="Y2" s="206"/>
      <c r="Z2" s="206"/>
      <c r="AA2" s="206"/>
      <c r="AB2" s="206"/>
      <c r="AC2" s="206"/>
    </row>
    <row r="3" spans="1:29" s="119" customFormat="1" ht="36.75" customHeight="1" x14ac:dyDescent="0.2">
      <c r="A3" s="32" t="s">
        <v>25</v>
      </c>
      <c r="B3" s="32" t="s">
        <v>26</v>
      </c>
      <c r="C3" s="32" t="s">
        <v>27</v>
      </c>
      <c r="D3" s="86" t="s">
        <v>37</v>
      </c>
      <c r="E3" s="72"/>
      <c r="F3" s="32" t="s">
        <v>34</v>
      </c>
      <c r="G3" s="32" t="s">
        <v>33</v>
      </c>
      <c r="H3" s="32" t="s">
        <v>29</v>
      </c>
      <c r="I3" s="325" t="s">
        <v>38</v>
      </c>
      <c r="J3" s="324"/>
      <c r="K3" s="325" t="s">
        <v>39</v>
      </c>
      <c r="L3" s="324"/>
      <c r="M3" s="325" t="s">
        <v>40</v>
      </c>
      <c r="N3" s="324"/>
      <c r="O3" s="323" t="s">
        <v>19</v>
      </c>
      <c r="P3" s="324"/>
      <c r="Q3" s="32" t="s">
        <v>36</v>
      </c>
      <c r="R3" s="239"/>
      <c r="T3" s="155" t="s">
        <v>7</v>
      </c>
      <c r="U3" s="155" t="s">
        <v>26</v>
      </c>
      <c r="V3" s="155" t="s">
        <v>27</v>
      </c>
      <c r="W3" s="155" t="s">
        <v>28</v>
      </c>
      <c r="X3" s="156" t="s">
        <v>8</v>
      </c>
      <c r="Y3" s="157" t="s">
        <v>63</v>
      </c>
      <c r="Z3" s="158" t="s">
        <v>0</v>
      </c>
      <c r="AA3" s="159" t="s">
        <v>12</v>
      </c>
      <c r="AB3" s="159" t="s">
        <v>1</v>
      </c>
      <c r="AC3" s="158" t="s">
        <v>535</v>
      </c>
    </row>
    <row r="4" spans="1:29" s="119" customFormat="1" ht="17.25" customHeight="1" x14ac:dyDescent="0.2">
      <c r="A4" s="32">
        <v>1</v>
      </c>
      <c r="B4" s="34" t="s">
        <v>91</v>
      </c>
      <c r="C4" s="33" t="s">
        <v>203</v>
      </c>
      <c r="D4" s="244" t="s">
        <v>264</v>
      </c>
      <c r="E4" s="72"/>
      <c r="F4" s="157">
        <v>1</v>
      </c>
      <c r="G4" s="34">
        <v>8</v>
      </c>
      <c r="H4" s="34" t="s">
        <v>170</v>
      </c>
      <c r="I4" s="235">
        <v>1</v>
      </c>
      <c r="J4" s="37">
        <f t="shared" ref="J4:J11" si="0">IF(OR(I4="DSQ",I4="RAF",I4="DNC",I4="DPG"),0,IF(OR(I4="DNS",I4="DNF"),100*(($G4-$G4+1)/$G4)+10*(LOG($G4/$G4)),100*(($G4-I4+1)/$G4)+10*(LOG($G4/I4))))</f>
        <v>109.03089986991944</v>
      </c>
      <c r="K4" s="235">
        <v>2</v>
      </c>
      <c r="L4" s="37">
        <f t="shared" ref="L4:L11" si="1">IF(OR(K4="DSQ",K4="RAF",K4="DNC",K4="DPG"),0,IF(OR(K4="DNS",K4="DNF"),100*(($G4-$G4+1)/$G4)+10*(LOG($G4/$G4)),100*(($G4-K4+1)/$G4)+10*(LOG($G4/K4))))</f>
        <v>93.520599913279625</v>
      </c>
      <c r="M4" s="249">
        <v>2</v>
      </c>
      <c r="N4" s="37">
        <f t="shared" ref="N4:N11" si="2">IF(OR(M4="DSQ",M4="RAF",M4="DNC",M4="DPG"),0,IF(OR(M4="DNS",M4="DNF"),100*(($G4-$G4+1)/$G4)+10*(LOG($G4/$G4)),100*(($G4-M4+1)/$G4)+10*(LOG($G4/M4))))</f>
        <v>93.520599913279625</v>
      </c>
      <c r="O4" s="235">
        <v>2</v>
      </c>
      <c r="P4" s="37">
        <f t="shared" ref="P4:P11" si="3">IF(OR(O4="DSQ",O4="RAF",O4="DNC",O4="DPG"),0,IF(OR(O4="DNS",O4="DNF"),100*(($G4-$G4+1)/$G4)+10*(LOG($G4/$G4)),100*(($G4-O4+1)/$G4)+10*(LOG($G4/O4))))</f>
        <v>93.520599913279625</v>
      </c>
      <c r="Q4" s="40">
        <f t="shared" ref="Q4:Q11" si="4">J4+L4+N4+P4</f>
        <v>389.59269960975831</v>
      </c>
      <c r="R4" s="240"/>
      <c r="T4" s="157">
        <v>1</v>
      </c>
      <c r="U4" s="245" t="s">
        <v>91</v>
      </c>
      <c r="V4" s="65" t="s">
        <v>203</v>
      </c>
      <c r="W4" s="221" t="s">
        <v>264</v>
      </c>
      <c r="X4" s="246" t="s">
        <v>170</v>
      </c>
      <c r="Y4" s="157">
        <v>9</v>
      </c>
      <c r="Z4" s="157">
        <v>1</v>
      </c>
      <c r="AA4" s="157">
        <v>4</v>
      </c>
      <c r="AB4" s="157">
        <v>1</v>
      </c>
      <c r="AC4" s="157">
        <v>3</v>
      </c>
    </row>
    <row r="5" spans="1:29" s="119" customFormat="1" ht="17.25" customHeight="1" x14ac:dyDescent="0.2">
      <c r="A5" s="32">
        <v>2</v>
      </c>
      <c r="B5" s="34">
        <v>88</v>
      </c>
      <c r="C5" s="33" t="s">
        <v>529</v>
      </c>
      <c r="D5" s="244" t="s">
        <v>530</v>
      </c>
      <c r="E5" s="72"/>
      <c r="F5" s="157">
        <v>3</v>
      </c>
      <c r="G5" s="34">
        <v>8</v>
      </c>
      <c r="H5" s="34" t="s">
        <v>170</v>
      </c>
      <c r="I5" s="235">
        <v>3</v>
      </c>
      <c r="J5" s="37">
        <f t="shared" si="0"/>
        <v>79.259687322722812</v>
      </c>
      <c r="K5" s="235">
        <v>3</v>
      </c>
      <c r="L5" s="37">
        <f t="shared" si="1"/>
        <v>79.259687322722812</v>
      </c>
      <c r="M5" s="249">
        <v>1</v>
      </c>
      <c r="N5" s="37">
        <f t="shared" si="2"/>
        <v>109.03089986991944</v>
      </c>
      <c r="O5" s="235">
        <v>1</v>
      </c>
      <c r="P5" s="37">
        <f t="shared" si="3"/>
        <v>109.03089986991944</v>
      </c>
      <c r="Q5" s="40">
        <f t="shared" si="4"/>
        <v>376.5811743852845</v>
      </c>
      <c r="R5" s="240"/>
      <c r="T5" s="157">
        <v>2</v>
      </c>
      <c r="U5" s="245"/>
      <c r="V5" s="65" t="s">
        <v>279</v>
      </c>
      <c r="W5" s="221" t="s">
        <v>280</v>
      </c>
      <c r="X5" s="246" t="s">
        <v>170</v>
      </c>
      <c r="Y5" s="157">
        <v>9</v>
      </c>
      <c r="Z5" s="157">
        <v>2</v>
      </c>
      <c r="AA5" s="157">
        <v>2</v>
      </c>
      <c r="AB5" s="157">
        <v>3</v>
      </c>
      <c r="AC5" s="157">
        <v>2</v>
      </c>
    </row>
    <row r="6" spans="1:29" s="119" customFormat="1" ht="17.25" customHeight="1" x14ac:dyDescent="0.2">
      <c r="A6" s="32">
        <v>3</v>
      </c>
      <c r="B6" s="34"/>
      <c r="C6" s="33" t="s">
        <v>279</v>
      </c>
      <c r="D6" s="244" t="s">
        <v>280</v>
      </c>
      <c r="E6" s="72"/>
      <c r="F6" s="157">
        <v>2</v>
      </c>
      <c r="G6" s="34">
        <v>8</v>
      </c>
      <c r="H6" s="34" t="s">
        <v>170</v>
      </c>
      <c r="I6" s="235">
        <v>2</v>
      </c>
      <c r="J6" s="37">
        <f t="shared" si="0"/>
        <v>93.520599913279625</v>
      </c>
      <c r="K6" s="235">
        <v>1</v>
      </c>
      <c r="L6" s="37">
        <f t="shared" si="1"/>
        <v>109.03089986991944</v>
      </c>
      <c r="M6" s="249">
        <v>4</v>
      </c>
      <c r="N6" s="37">
        <f t="shared" si="2"/>
        <v>65.510299956639813</v>
      </c>
      <c r="O6" s="235">
        <v>4</v>
      </c>
      <c r="P6" s="37">
        <f t="shared" si="3"/>
        <v>65.510299956639813</v>
      </c>
      <c r="Q6" s="40">
        <f t="shared" si="4"/>
        <v>333.57209969647869</v>
      </c>
      <c r="R6" s="240"/>
      <c r="T6" s="157">
        <v>3</v>
      </c>
      <c r="U6" s="245">
        <v>88</v>
      </c>
      <c r="V6" s="65" t="s">
        <v>529</v>
      </c>
      <c r="W6" s="221" t="s">
        <v>530</v>
      </c>
      <c r="X6" s="246" t="s">
        <v>170</v>
      </c>
      <c r="Y6" s="157">
        <v>10.6</v>
      </c>
      <c r="Z6" s="157">
        <v>3</v>
      </c>
      <c r="AA6" s="157">
        <v>3</v>
      </c>
      <c r="AB6" s="157">
        <v>2</v>
      </c>
      <c r="AC6" s="157">
        <v>1</v>
      </c>
    </row>
    <row r="7" spans="1:29" s="119" customFormat="1" ht="17.25" customHeight="1" x14ac:dyDescent="0.2">
      <c r="A7" s="32">
        <v>4</v>
      </c>
      <c r="B7" s="34">
        <v>4496</v>
      </c>
      <c r="C7" s="33" t="s">
        <v>140</v>
      </c>
      <c r="D7" s="244" t="s">
        <v>262</v>
      </c>
      <c r="E7" s="72"/>
      <c r="F7" s="157">
        <v>4</v>
      </c>
      <c r="G7" s="34">
        <v>8</v>
      </c>
      <c r="H7" s="34" t="s">
        <v>170</v>
      </c>
      <c r="I7" s="235">
        <v>4</v>
      </c>
      <c r="J7" s="37">
        <f t="shared" si="0"/>
        <v>65.510299956639813</v>
      </c>
      <c r="K7" s="235">
        <v>4</v>
      </c>
      <c r="L7" s="37">
        <f t="shared" si="1"/>
        <v>65.510299956639813</v>
      </c>
      <c r="M7" s="249">
        <v>3</v>
      </c>
      <c r="N7" s="37">
        <f t="shared" si="2"/>
        <v>79.259687322722812</v>
      </c>
      <c r="O7" s="235">
        <v>3</v>
      </c>
      <c r="P7" s="37">
        <f t="shared" si="3"/>
        <v>79.259687322722812</v>
      </c>
      <c r="Q7" s="40">
        <f t="shared" si="4"/>
        <v>289.53997455872525</v>
      </c>
      <c r="R7" s="240"/>
      <c r="T7" s="157">
        <v>4</v>
      </c>
      <c r="U7" s="245">
        <v>4496</v>
      </c>
      <c r="V7" s="65" t="s">
        <v>140</v>
      </c>
      <c r="W7" s="221" t="s">
        <v>262</v>
      </c>
      <c r="X7" s="246" t="s">
        <v>170</v>
      </c>
      <c r="Y7" s="157">
        <v>19.2</v>
      </c>
      <c r="Z7" s="157">
        <v>4</v>
      </c>
      <c r="AA7" s="157">
        <v>1</v>
      </c>
      <c r="AB7" s="157">
        <v>4</v>
      </c>
      <c r="AC7" s="157">
        <v>9</v>
      </c>
    </row>
    <row r="8" spans="1:29" s="119" customFormat="1" ht="17.25" customHeight="1" x14ac:dyDescent="0.2">
      <c r="A8" s="32">
        <v>5</v>
      </c>
      <c r="B8" s="34"/>
      <c r="C8" s="33" t="s">
        <v>531</v>
      </c>
      <c r="D8" s="244" t="s">
        <v>532</v>
      </c>
      <c r="E8" s="72"/>
      <c r="F8" s="157">
        <v>5</v>
      </c>
      <c r="G8" s="34">
        <v>8</v>
      </c>
      <c r="H8" s="34" t="s">
        <v>170</v>
      </c>
      <c r="I8" s="235">
        <v>5</v>
      </c>
      <c r="J8" s="37">
        <f t="shared" si="0"/>
        <v>52.04119982655925</v>
      </c>
      <c r="K8" s="235">
        <v>5</v>
      </c>
      <c r="L8" s="37">
        <f t="shared" si="1"/>
        <v>52.04119982655925</v>
      </c>
      <c r="M8" s="249" t="s">
        <v>30</v>
      </c>
      <c r="N8" s="37">
        <f t="shared" si="2"/>
        <v>12.5</v>
      </c>
      <c r="O8" s="235" t="s">
        <v>30</v>
      </c>
      <c r="P8" s="37">
        <f t="shared" si="3"/>
        <v>12.5</v>
      </c>
      <c r="Q8" s="40">
        <f t="shared" si="4"/>
        <v>129.0823996531185</v>
      </c>
      <c r="R8" s="240"/>
      <c r="T8" s="157">
        <v>5</v>
      </c>
      <c r="U8" s="245"/>
      <c r="V8" s="65" t="s">
        <v>531</v>
      </c>
      <c r="W8" s="221" t="s">
        <v>532</v>
      </c>
      <c r="X8" s="246" t="s">
        <v>170</v>
      </c>
      <c r="Y8" s="157">
        <v>21</v>
      </c>
      <c r="Z8" s="157">
        <v>5</v>
      </c>
      <c r="AA8" s="157">
        <v>6</v>
      </c>
      <c r="AB8" s="157">
        <v>6</v>
      </c>
      <c r="AC8" s="157">
        <v>4</v>
      </c>
    </row>
    <row r="9" spans="1:29" s="119" customFormat="1" ht="17.25" customHeight="1" x14ac:dyDescent="0.2">
      <c r="A9" s="32">
        <v>6</v>
      </c>
      <c r="B9" s="34"/>
      <c r="C9" s="33" t="s">
        <v>533</v>
      </c>
      <c r="D9" s="244" t="s">
        <v>534</v>
      </c>
      <c r="E9" s="72"/>
      <c r="F9" s="157">
        <v>6</v>
      </c>
      <c r="G9" s="34">
        <v>8</v>
      </c>
      <c r="H9" s="34" t="s">
        <v>170</v>
      </c>
      <c r="I9" s="235" t="s">
        <v>30</v>
      </c>
      <c r="J9" s="37">
        <f t="shared" si="0"/>
        <v>12.5</v>
      </c>
      <c r="K9" s="235">
        <v>6</v>
      </c>
      <c r="L9" s="37">
        <f t="shared" si="1"/>
        <v>38.749387366082999</v>
      </c>
      <c r="M9" s="249" t="s">
        <v>30</v>
      </c>
      <c r="N9" s="37">
        <f t="shared" si="2"/>
        <v>12.5</v>
      </c>
      <c r="O9" s="235" t="s">
        <v>30</v>
      </c>
      <c r="P9" s="37">
        <f t="shared" si="3"/>
        <v>12.5</v>
      </c>
      <c r="Q9" s="40">
        <f t="shared" si="4"/>
        <v>76.249387366082999</v>
      </c>
      <c r="R9" s="240"/>
      <c r="T9" s="157">
        <v>6</v>
      </c>
      <c r="U9" s="245"/>
      <c r="V9" s="65" t="s">
        <v>533</v>
      </c>
      <c r="W9" s="221" t="s">
        <v>534</v>
      </c>
      <c r="X9" s="246" t="s">
        <v>170</v>
      </c>
      <c r="Y9" s="157">
        <v>28</v>
      </c>
      <c r="Z9" s="157" t="s">
        <v>30</v>
      </c>
      <c r="AA9" s="157">
        <v>5</v>
      </c>
      <c r="AB9" s="157" t="s">
        <v>30</v>
      </c>
      <c r="AC9" s="157">
        <v>5</v>
      </c>
    </row>
    <row r="10" spans="1:29" s="119" customFormat="1" ht="17.25" customHeight="1" x14ac:dyDescent="0.2">
      <c r="A10" s="32">
        <v>7</v>
      </c>
      <c r="B10" s="34" t="s">
        <v>169</v>
      </c>
      <c r="C10" s="33" t="s">
        <v>114</v>
      </c>
      <c r="D10" s="244" t="s">
        <v>160</v>
      </c>
      <c r="E10" s="72"/>
      <c r="F10" s="157">
        <v>7</v>
      </c>
      <c r="G10" s="34">
        <v>8</v>
      </c>
      <c r="H10" s="34" t="s">
        <v>170</v>
      </c>
      <c r="I10" s="235" t="s">
        <v>30</v>
      </c>
      <c r="J10" s="37">
        <f t="shared" si="0"/>
        <v>12.5</v>
      </c>
      <c r="K10" s="235">
        <v>7</v>
      </c>
      <c r="L10" s="37">
        <f t="shared" si="1"/>
        <v>25.579919469776868</v>
      </c>
      <c r="M10" s="249" t="s">
        <v>30</v>
      </c>
      <c r="N10" s="37">
        <f t="shared" si="2"/>
        <v>12.5</v>
      </c>
      <c r="O10" s="235" t="s">
        <v>30</v>
      </c>
      <c r="P10" s="37">
        <f t="shared" si="3"/>
        <v>12.5</v>
      </c>
      <c r="Q10" s="40">
        <f t="shared" si="4"/>
        <v>63.079919469776868</v>
      </c>
      <c r="R10" s="240"/>
      <c r="T10" s="157">
        <v>7</v>
      </c>
      <c r="U10" s="245" t="s">
        <v>169</v>
      </c>
      <c r="V10" s="65" t="s">
        <v>114</v>
      </c>
      <c r="W10" s="221" t="s">
        <v>160</v>
      </c>
      <c r="X10" s="246" t="s">
        <v>170</v>
      </c>
      <c r="Y10" s="157">
        <v>30</v>
      </c>
      <c r="Z10" s="157" t="s">
        <v>30</v>
      </c>
      <c r="AA10" s="157">
        <v>7</v>
      </c>
      <c r="AB10" s="157">
        <v>5</v>
      </c>
      <c r="AC10" s="157" t="s">
        <v>30</v>
      </c>
    </row>
    <row r="11" spans="1:29" s="119" customFormat="1" ht="17.25" customHeight="1" x14ac:dyDescent="0.2">
      <c r="A11" s="32">
        <v>8</v>
      </c>
      <c r="B11" s="34" t="s">
        <v>167</v>
      </c>
      <c r="C11" s="33" t="s">
        <v>168</v>
      </c>
      <c r="D11" s="244" t="s">
        <v>263</v>
      </c>
      <c r="E11" s="72"/>
      <c r="F11" s="157">
        <v>8</v>
      </c>
      <c r="G11" s="34">
        <v>8</v>
      </c>
      <c r="H11" s="34" t="s">
        <v>170</v>
      </c>
      <c r="I11" s="235" t="s">
        <v>30</v>
      </c>
      <c r="J11" s="37">
        <f t="shared" si="0"/>
        <v>12.5</v>
      </c>
      <c r="K11" s="235">
        <v>8</v>
      </c>
      <c r="L11" s="37">
        <f t="shared" si="1"/>
        <v>12.5</v>
      </c>
      <c r="M11" s="249" t="s">
        <v>30</v>
      </c>
      <c r="N11" s="37">
        <f t="shared" si="2"/>
        <v>12.5</v>
      </c>
      <c r="O11" s="235" t="s">
        <v>30</v>
      </c>
      <c r="P11" s="37">
        <f t="shared" si="3"/>
        <v>12.5</v>
      </c>
      <c r="Q11" s="40">
        <f t="shared" si="4"/>
        <v>50</v>
      </c>
      <c r="R11" s="240"/>
      <c r="T11" s="157">
        <v>8</v>
      </c>
      <c r="U11" s="245" t="s">
        <v>167</v>
      </c>
      <c r="V11" s="65" t="s">
        <v>168</v>
      </c>
      <c r="W11" s="221" t="s">
        <v>263</v>
      </c>
      <c r="X11" s="246" t="s">
        <v>170</v>
      </c>
      <c r="Y11" s="157">
        <v>36</v>
      </c>
      <c r="Z11" s="157" t="s">
        <v>30</v>
      </c>
      <c r="AA11" s="157" t="s">
        <v>30</v>
      </c>
      <c r="AB11" s="157" t="s">
        <v>30</v>
      </c>
      <c r="AC11" s="157" t="s">
        <v>30</v>
      </c>
    </row>
    <row r="13" spans="1:29" x14ac:dyDescent="0.2">
      <c r="C13" s="328"/>
      <c r="D13" s="328"/>
      <c r="J13" s="39"/>
      <c r="L13" s="39"/>
      <c r="T13" s="1"/>
      <c r="U13" s="1"/>
      <c r="V13" s="1"/>
      <c r="W13" s="1"/>
      <c r="X13" s="72"/>
      <c r="Y13" s="72"/>
      <c r="Z13" s="72"/>
      <c r="AA13" s="72"/>
      <c r="AB13" s="72"/>
      <c r="AC13" s="72"/>
    </row>
    <row r="14" spans="1:29" x14ac:dyDescent="0.2">
      <c r="J14" s="39"/>
      <c r="L14" s="39"/>
      <c r="T14" s="1"/>
      <c r="U14" s="1"/>
      <c r="V14" s="1"/>
      <c r="W14" s="72"/>
      <c r="X14" s="72"/>
      <c r="Y14" s="72"/>
      <c r="Z14" s="72"/>
      <c r="AA14" s="72"/>
      <c r="AB14" s="72"/>
      <c r="AC14" s="72"/>
    </row>
    <row r="15" spans="1:29" x14ac:dyDescent="0.2">
      <c r="J15" s="39"/>
      <c r="L15" s="39"/>
      <c r="T15" s="1"/>
      <c r="U15" s="1"/>
      <c r="V15" s="1"/>
      <c r="W15" s="72"/>
      <c r="X15" s="72"/>
      <c r="Y15" s="72"/>
      <c r="Z15" s="72"/>
      <c r="AA15" s="72"/>
      <c r="AB15" s="72"/>
      <c r="AC15" s="72"/>
    </row>
    <row r="16" spans="1:29" x14ac:dyDescent="0.2">
      <c r="J16" s="39"/>
      <c r="L16" s="39"/>
      <c r="T16" s="1"/>
      <c r="U16" s="1"/>
      <c r="V16" s="1"/>
      <c r="W16" s="72"/>
      <c r="X16" s="72"/>
      <c r="Y16" s="72"/>
      <c r="Z16" s="72"/>
      <c r="AA16" s="72"/>
      <c r="AB16" s="72"/>
      <c r="AC16" s="72"/>
    </row>
    <row r="17" spans="10:29" x14ac:dyDescent="0.2">
      <c r="J17" s="39"/>
      <c r="L17" s="39"/>
      <c r="T17" s="1"/>
      <c r="U17" s="1"/>
      <c r="V17" s="1"/>
      <c r="W17" s="72"/>
      <c r="X17" s="72"/>
      <c r="Y17" s="72"/>
      <c r="Z17" s="72"/>
      <c r="AA17" s="72"/>
      <c r="AB17" s="72"/>
      <c r="AC17" s="72"/>
    </row>
    <row r="18" spans="10:29" x14ac:dyDescent="0.2">
      <c r="J18" s="39"/>
      <c r="L18" s="39"/>
      <c r="T18" s="1"/>
      <c r="U18" s="1"/>
      <c r="V18" s="1"/>
      <c r="W18" s="72"/>
      <c r="X18" s="72"/>
      <c r="Y18" s="72"/>
      <c r="Z18" s="72"/>
      <c r="AA18" s="72"/>
      <c r="AB18" s="72"/>
      <c r="AC18" s="72"/>
    </row>
    <row r="19" spans="10:29" x14ac:dyDescent="0.2">
      <c r="J19" s="39"/>
      <c r="L19" s="39"/>
      <c r="T19" s="72"/>
      <c r="V19" s="72"/>
      <c r="W19" s="72"/>
      <c r="X19" s="72"/>
      <c r="Y19" s="72"/>
      <c r="Z19" s="72"/>
      <c r="AA19" s="72"/>
      <c r="AB19" s="72"/>
      <c r="AC19" s="72"/>
    </row>
    <row r="20" spans="10:29" x14ac:dyDescent="0.2">
      <c r="K20" s="42"/>
      <c r="M20" s="72"/>
      <c r="O20" s="72"/>
      <c r="T20" s="206"/>
      <c r="W20" s="72"/>
      <c r="X20" s="72"/>
      <c r="Y20" s="72"/>
      <c r="Z20" s="72"/>
      <c r="AA20" s="72"/>
      <c r="AB20" s="72"/>
      <c r="AC20" s="72"/>
    </row>
    <row r="21" spans="10:29" x14ac:dyDescent="0.2">
      <c r="K21" s="42"/>
      <c r="N21" s="39"/>
      <c r="P21" s="39"/>
      <c r="S21" s="206"/>
      <c r="T21" s="72"/>
      <c r="U21" s="72"/>
      <c r="V21" s="72"/>
      <c r="W21" s="72"/>
      <c r="X21" s="72"/>
      <c r="Y21" s="72"/>
      <c r="Z21" s="72"/>
      <c r="AA21" s="72"/>
      <c r="AB21" s="72"/>
      <c r="AC21" s="72"/>
    </row>
    <row r="22" spans="10:29" x14ac:dyDescent="0.2">
      <c r="K22" s="42"/>
      <c r="N22" s="39"/>
      <c r="P22" s="39"/>
      <c r="S22" s="206"/>
      <c r="T22" s="72"/>
      <c r="U22" s="72"/>
      <c r="V22" s="72"/>
      <c r="W22" s="72"/>
      <c r="X22" s="72"/>
      <c r="Y22" s="72"/>
      <c r="Z22" s="72"/>
      <c r="AA22" s="72"/>
      <c r="AB22" s="72"/>
      <c r="AC22" s="72"/>
    </row>
    <row r="23" spans="10:29" x14ac:dyDescent="0.2">
      <c r="K23" s="42"/>
      <c r="N23" s="39"/>
      <c r="P23" s="39"/>
      <c r="S23" s="206"/>
      <c r="T23" s="206"/>
      <c r="U23" s="42"/>
      <c r="X23" s="206"/>
      <c r="Z23" s="72"/>
      <c r="AA23" s="72"/>
      <c r="AB23" s="72"/>
      <c r="AC23" s="72"/>
    </row>
    <row r="24" spans="10:29" x14ac:dyDescent="0.2">
      <c r="K24" s="42"/>
      <c r="N24" s="39"/>
      <c r="P24" s="39"/>
      <c r="S24" s="206"/>
      <c r="T24" s="206"/>
      <c r="U24" s="42"/>
      <c r="X24" s="206"/>
      <c r="Z24" s="72"/>
      <c r="AA24" s="72"/>
      <c r="AB24" s="72"/>
      <c r="AC24" s="72"/>
    </row>
    <row r="25" spans="10:29" x14ac:dyDescent="0.2">
      <c r="K25" s="42"/>
      <c r="N25" s="39"/>
      <c r="P25" s="39"/>
      <c r="S25" s="206"/>
      <c r="T25" s="206"/>
      <c r="U25" s="42"/>
      <c r="X25" s="206"/>
      <c r="Z25" s="72"/>
      <c r="AA25" s="72"/>
      <c r="AB25" s="72"/>
      <c r="AC25" s="72"/>
    </row>
    <row r="26" spans="10:29" x14ac:dyDescent="0.2">
      <c r="K26" s="42"/>
      <c r="N26" s="39"/>
      <c r="P26" s="39"/>
      <c r="S26" s="206"/>
      <c r="T26" s="206"/>
      <c r="U26" s="42"/>
      <c r="X26" s="206"/>
      <c r="Z26" s="72"/>
      <c r="AA26" s="72"/>
      <c r="AB26" s="72"/>
      <c r="AC26" s="72"/>
    </row>
    <row r="27" spans="10:29" x14ac:dyDescent="0.2">
      <c r="K27" s="42"/>
      <c r="N27" s="39"/>
      <c r="P27" s="39"/>
      <c r="S27" s="206"/>
      <c r="T27" s="206"/>
      <c r="U27" s="42"/>
      <c r="X27" s="206"/>
      <c r="Z27" s="72"/>
      <c r="AA27" s="72"/>
      <c r="AB27" s="72"/>
      <c r="AC27" s="72"/>
    </row>
    <row r="28" spans="10:29" x14ac:dyDescent="0.2">
      <c r="K28" s="42"/>
      <c r="N28" s="39"/>
      <c r="P28" s="39"/>
      <c r="S28" s="206"/>
      <c r="T28" s="206"/>
      <c r="U28" s="42"/>
      <c r="X28" s="206"/>
      <c r="Z28" s="72"/>
      <c r="AA28" s="72"/>
      <c r="AB28" s="72"/>
      <c r="AC28" s="72"/>
    </row>
  </sheetData>
  <sortState ref="B4:Q11">
    <sortCondition descending="1" ref="Q4:Q11"/>
  </sortState>
  <mergeCells count="5">
    <mergeCell ref="I3:J3"/>
    <mergeCell ref="K3:L3"/>
    <mergeCell ref="O3:P3"/>
    <mergeCell ref="C13:D13"/>
    <mergeCell ref="M3:N3"/>
  </mergeCells>
  <phoneticPr fontId="5" type="noConversion"/>
  <pageMargins left="0.78740157499999996" right="0.78740157499999996" top="0.984251969" bottom="0.984251969" header="0.4921259845" footer="0.492125984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"/>
  <sheetViews>
    <sheetView zoomScale="80" zoomScaleNormal="80" workbookViewId="0">
      <selection activeCell="N9" sqref="H7:N9"/>
    </sheetView>
  </sheetViews>
  <sheetFormatPr baseColWidth="10" defaultColWidth="11.5703125" defaultRowHeight="12.75" x14ac:dyDescent="0.2"/>
  <cols>
    <col min="1" max="1" width="5.5703125" style="67" customWidth="1"/>
    <col min="2" max="2" width="10.140625" style="45" customWidth="1"/>
    <col min="3" max="3" width="19.28515625" style="45" customWidth="1"/>
    <col min="4" max="4" width="26.7109375" style="194" customWidth="1"/>
    <col min="5" max="5" width="1.28515625" customWidth="1"/>
    <col min="6" max="6" width="7.42578125" style="35" customWidth="1"/>
    <col min="7" max="7" width="7.28515625" style="42" bestFit="1" customWidth="1"/>
    <col min="8" max="8" width="5.140625" style="31" bestFit="1" customWidth="1"/>
    <col min="9" max="9" width="5.5703125" style="38" customWidth="1"/>
    <col min="10" max="10" width="5.5703125" style="195" customWidth="1"/>
    <col min="11" max="11" width="5.5703125" style="39" customWidth="1"/>
    <col min="12" max="12" width="5.5703125" style="42" customWidth="1"/>
    <col min="13" max="13" width="5.5703125" style="39" customWidth="1"/>
    <col min="14" max="14" width="5.5703125" style="42" customWidth="1"/>
    <col min="15" max="15" width="5.5703125" style="39" customWidth="1"/>
    <col min="16" max="16" width="5.5703125" style="42" customWidth="1"/>
    <col min="17" max="17" width="5.5703125" style="39" customWidth="1"/>
    <col min="18" max="18" width="5.5703125" style="42" customWidth="1"/>
    <col min="19" max="19" width="11" style="39" customWidth="1"/>
    <col min="20" max="20" width="9.42578125" customWidth="1"/>
    <col min="21" max="21" width="6.5703125" style="73" bestFit="1" customWidth="1"/>
    <col min="22" max="22" width="16.85546875" bestFit="1" customWidth="1"/>
    <col min="23" max="23" width="22.5703125" bestFit="1" customWidth="1"/>
    <col min="24" max="24" width="15.5703125" customWidth="1"/>
    <col min="25" max="25" width="6.42578125" customWidth="1"/>
    <col min="26" max="28" width="7" customWidth="1"/>
    <col min="29" max="29" width="16.85546875" bestFit="1" customWidth="1"/>
    <col min="30" max="30" width="7" customWidth="1"/>
  </cols>
  <sheetData>
    <row r="1" spans="1:30" s="72" customFormat="1" ht="15.75" x14ac:dyDescent="0.2">
      <c r="A1" s="120"/>
      <c r="B1" s="122" t="s">
        <v>561</v>
      </c>
      <c r="C1" s="119"/>
      <c r="D1" s="196"/>
      <c r="F1" s="35"/>
      <c r="G1" s="42"/>
      <c r="H1" s="31"/>
      <c r="I1" s="38"/>
      <c r="J1" s="195"/>
      <c r="K1" s="39"/>
      <c r="L1" s="42"/>
      <c r="M1" s="39"/>
      <c r="N1" s="42"/>
      <c r="O1" s="39"/>
      <c r="P1" s="42"/>
      <c r="Q1" s="39"/>
      <c r="R1" s="42"/>
      <c r="S1" s="39"/>
      <c r="U1" s="236" t="s">
        <v>560</v>
      </c>
    </row>
    <row r="2" spans="1:30" ht="22.5" x14ac:dyDescent="0.2">
      <c r="A2" s="43" t="s">
        <v>25</v>
      </c>
      <c r="B2" s="43" t="s">
        <v>26</v>
      </c>
      <c r="C2" s="43" t="s">
        <v>27</v>
      </c>
      <c r="D2" s="43" t="s">
        <v>37</v>
      </c>
      <c r="F2" s="32" t="s">
        <v>34</v>
      </c>
      <c r="G2" s="32" t="s">
        <v>33</v>
      </c>
      <c r="H2" s="32" t="s">
        <v>29</v>
      </c>
      <c r="I2" s="323" t="s">
        <v>38</v>
      </c>
      <c r="J2" s="329"/>
      <c r="K2" s="323" t="s">
        <v>39</v>
      </c>
      <c r="L2" s="329"/>
      <c r="M2" s="323" t="s">
        <v>40</v>
      </c>
      <c r="N2" s="329"/>
      <c r="O2" s="323" t="s">
        <v>19</v>
      </c>
      <c r="P2" s="329"/>
      <c r="Q2" s="323" t="s">
        <v>154</v>
      </c>
      <c r="R2" s="329"/>
      <c r="S2" s="32" t="s">
        <v>36</v>
      </c>
      <c r="U2" s="261" t="s">
        <v>99</v>
      </c>
      <c r="V2" s="261" t="s">
        <v>100</v>
      </c>
      <c r="W2" s="261" t="s">
        <v>539</v>
      </c>
      <c r="X2" s="261" t="s">
        <v>101</v>
      </c>
      <c r="Y2" s="261" t="s">
        <v>187</v>
      </c>
      <c r="Z2" s="261" t="s">
        <v>540</v>
      </c>
      <c r="AA2" s="265" t="s">
        <v>541</v>
      </c>
      <c r="AB2" s="261" t="s">
        <v>102</v>
      </c>
      <c r="AC2" s="261" t="s">
        <v>176</v>
      </c>
      <c r="AD2" s="261" t="s">
        <v>542</v>
      </c>
    </row>
    <row r="3" spans="1:30" ht="22.5" x14ac:dyDescent="0.2">
      <c r="A3" s="94">
        <v>1</v>
      </c>
      <c r="B3" s="74" t="s">
        <v>547</v>
      </c>
      <c r="C3" s="121" t="s">
        <v>543</v>
      </c>
      <c r="D3" s="80" t="s">
        <v>544</v>
      </c>
      <c r="F3" s="94" t="s">
        <v>77</v>
      </c>
      <c r="G3" s="110">
        <v>3</v>
      </c>
      <c r="H3" s="74" t="s">
        <v>170</v>
      </c>
      <c r="I3" s="36">
        <v>1</v>
      </c>
      <c r="J3" s="37">
        <f t="shared" ref="J3:J5" si="0">IF(OR(I3="DSQ",I3="RAF",I3="DNC",I3="DPG"),0,IF(OR(I3="DNS",I3="DNF"),100*(($G3-$G3+1)/$G3)+10*(LOG($G3/$G3)),100*(($G3-I3+1)/$G3)+10*(LOG($G3/I3))))</f>
        <v>104.77121254719663</v>
      </c>
      <c r="K3" s="36">
        <v>0</v>
      </c>
      <c r="L3" s="37"/>
      <c r="M3" s="36">
        <v>1</v>
      </c>
      <c r="N3" s="37">
        <f t="shared" ref="N3:N5" si="1">IF(OR(M3="DSQ",M3="RAF",M3="DNC",M3="DPG"),0,IF(OR(M3="DNS",M3="DNF"),100*(($G3-$G3+1)/$G3)+10*(LOG($G3/$G3)),100*(($G3-M3+1)/$G3)+10*(LOG($G3/M3))))</f>
        <v>104.77121254719663</v>
      </c>
      <c r="O3" s="248">
        <v>1</v>
      </c>
      <c r="P3" s="37">
        <f t="shared" ref="P3:P5" si="2">IF(OR(O3="DSQ",O3="RAF",O3="DNC",O3="DPG"),0,IF(OR(O3="DNS",O3="DNF"),100*(($G3-$G3+1)/$G3)+10*(LOG($G3/$G3)),100*(($G3-O3+1)/$G3)+10*(LOG($G3/O3))))</f>
        <v>104.77121254719663</v>
      </c>
      <c r="Q3" s="249" t="s">
        <v>31</v>
      </c>
      <c r="R3" s="37">
        <f t="shared" ref="R3:R5" si="3">IF(OR(Q3="DSQ",Q3="RAF",Q3="DNC",Q3="DPG"),0,IF(OR(Q3="DNS",Q3="DNF"),100*(($G3-$G3+1)/$G3)+10*(LOG($G3/$G3)),100*(($G3-Q3+1)/$G3)+10*(LOG($G3/Q3))))</f>
        <v>0</v>
      </c>
      <c r="S3" s="40">
        <f>J3+L3+N3+P3+R3</f>
        <v>314.31363764158988</v>
      </c>
      <c r="U3" s="262" t="s">
        <v>77</v>
      </c>
      <c r="V3" s="263" t="s">
        <v>543</v>
      </c>
      <c r="W3" s="263" t="s">
        <v>544</v>
      </c>
      <c r="X3" s="263" t="s">
        <v>545</v>
      </c>
      <c r="Y3" s="263" t="s">
        <v>546</v>
      </c>
      <c r="Z3" s="263" t="s">
        <v>547</v>
      </c>
      <c r="AA3" s="263" t="s">
        <v>548</v>
      </c>
      <c r="AB3" s="264" t="s">
        <v>84</v>
      </c>
      <c r="AC3" s="263" t="s">
        <v>549</v>
      </c>
      <c r="AD3" s="264" t="s">
        <v>550</v>
      </c>
    </row>
    <row r="4" spans="1:30" x14ac:dyDescent="0.2">
      <c r="A4" s="94">
        <v>2</v>
      </c>
      <c r="B4" s="74" t="s">
        <v>554</v>
      </c>
      <c r="C4" s="121" t="s">
        <v>551</v>
      </c>
      <c r="D4" s="80" t="s">
        <v>552</v>
      </c>
      <c r="F4" s="94">
        <v>2</v>
      </c>
      <c r="G4" s="110">
        <v>3</v>
      </c>
      <c r="H4" s="74" t="s">
        <v>170</v>
      </c>
      <c r="I4" s="36">
        <v>3</v>
      </c>
      <c r="J4" s="37">
        <f t="shared" si="0"/>
        <v>33.333333333333329</v>
      </c>
      <c r="K4" s="36">
        <v>0</v>
      </c>
      <c r="L4" s="37"/>
      <c r="M4" s="249" t="s">
        <v>30</v>
      </c>
      <c r="N4" s="37">
        <f t="shared" si="1"/>
        <v>33.333333333333329</v>
      </c>
      <c r="O4" s="248" t="s">
        <v>31</v>
      </c>
      <c r="P4" s="37">
        <f t="shared" si="2"/>
        <v>0</v>
      </c>
      <c r="Q4" s="248">
        <v>1</v>
      </c>
      <c r="R4" s="37">
        <f t="shared" si="3"/>
        <v>104.77121254719663</v>
      </c>
      <c r="S4" s="40">
        <f t="shared" ref="S4:S5" si="4">J4+L4+N4+P4+R4</f>
        <v>171.43787921386328</v>
      </c>
      <c r="U4" s="262" t="s">
        <v>79</v>
      </c>
      <c r="V4" s="263" t="s">
        <v>551</v>
      </c>
      <c r="W4" s="263" t="s">
        <v>552</v>
      </c>
      <c r="X4" s="263" t="s">
        <v>551</v>
      </c>
      <c r="Y4" s="263" t="s">
        <v>553</v>
      </c>
      <c r="Z4" s="263" t="s">
        <v>554</v>
      </c>
      <c r="AA4" s="263" t="s">
        <v>548</v>
      </c>
      <c r="AB4" s="264" t="s">
        <v>89</v>
      </c>
      <c r="AC4" s="263" t="s">
        <v>555</v>
      </c>
      <c r="AD4" s="264" t="s">
        <v>550</v>
      </c>
    </row>
    <row r="5" spans="1:30" ht="22.5" x14ac:dyDescent="0.2">
      <c r="A5" s="94">
        <v>3</v>
      </c>
      <c r="B5" s="74" t="s">
        <v>558</v>
      </c>
      <c r="C5" s="121" t="s">
        <v>556</v>
      </c>
      <c r="D5" s="238" t="s">
        <v>557</v>
      </c>
      <c r="F5" s="94">
        <v>3</v>
      </c>
      <c r="G5" s="110">
        <v>3</v>
      </c>
      <c r="H5" s="74" t="s">
        <v>170</v>
      </c>
      <c r="I5" s="36">
        <v>2</v>
      </c>
      <c r="J5" s="37">
        <f t="shared" si="0"/>
        <v>68.427579257223471</v>
      </c>
      <c r="K5" s="36">
        <v>0</v>
      </c>
      <c r="L5" s="37"/>
      <c r="M5" s="249" t="s">
        <v>30</v>
      </c>
      <c r="N5" s="37">
        <f t="shared" si="1"/>
        <v>33.333333333333329</v>
      </c>
      <c r="O5" s="249" t="s">
        <v>30</v>
      </c>
      <c r="P5" s="37">
        <f t="shared" si="2"/>
        <v>33.333333333333329</v>
      </c>
      <c r="Q5" s="249" t="s">
        <v>31</v>
      </c>
      <c r="R5" s="37">
        <f t="shared" si="3"/>
        <v>0</v>
      </c>
      <c r="S5" s="40">
        <f t="shared" si="4"/>
        <v>135.09424592389013</v>
      </c>
      <c r="U5" s="262" t="s">
        <v>81</v>
      </c>
      <c r="V5" s="263" t="s">
        <v>556</v>
      </c>
      <c r="W5" s="263" t="s">
        <v>557</v>
      </c>
      <c r="X5" s="263" t="s">
        <v>545</v>
      </c>
      <c r="Y5" s="263" t="s">
        <v>546</v>
      </c>
      <c r="Z5" s="263" t="s">
        <v>558</v>
      </c>
      <c r="AA5" s="263" t="s">
        <v>548</v>
      </c>
      <c r="AB5" s="264" t="s">
        <v>95</v>
      </c>
      <c r="AC5" s="263" t="s">
        <v>559</v>
      </c>
      <c r="AD5" s="264" t="s">
        <v>550</v>
      </c>
    </row>
    <row r="6" spans="1:30" x14ac:dyDescent="0.2">
      <c r="J6" s="39"/>
      <c r="L6" s="39"/>
      <c r="N6" s="39"/>
      <c r="V6" s="223"/>
    </row>
    <row r="7" spans="1:30" x14ac:dyDescent="0.2">
      <c r="H7" s="31" t="s">
        <v>170</v>
      </c>
      <c r="I7" s="38">
        <v>1</v>
      </c>
      <c r="J7" s="39">
        <v>0</v>
      </c>
      <c r="K7" s="39">
        <v>1</v>
      </c>
      <c r="L7" s="39">
        <v>1</v>
      </c>
      <c r="M7" s="39" t="s">
        <v>31</v>
      </c>
      <c r="N7" s="39">
        <v>314.31363764158988</v>
      </c>
      <c r="O7"/>
      <c r="P7" s="73"/>
      <c r="Q7"/>
      <c r="R7"/>
      <c r="S7"/>
      <c r="U7"/>
    </row>
    <row r="8" spans="1:30" x14ac:dyDescent="0.2">
      <c r="H8" s="31" t="s">
        <v>170</v>
      </c>
      <c r="I8" s="38">
        <v>3</v>
      </c>
      <c r="J8" s="39">
        <v>0</v>
      </c>
      <c r="K8" s="39" t="s">
        <v>30</v>
      </c>
      <c r="L8" s="39" t="s">
        <v>31</v>
      </c>
      <c r="M8" s="39">
        <v>1</v>
      </c>
      <c r="N8" s="39">
        <v>171.43787921386328</v>
      </c>
      <c r="O8"/>
      <c r="P8" s="73"/>
      <c r="Q8"/>
      <c r="R8"/>
      <c r="S8"/>
      <c r="U8"/>
    </row>
    <row r="9" spans="1:30" x14ac:dyDescent="0.2">
      <c r="H9" s="31" t="s">
        <v>170</v>
      </c>
      <c r="I9" s="38">
        <v>2</v>
      </c>
      <c r="J9" s="39">
        <v>0</v>
      </c>
      <c r="K9" s="39" t="s">
        <v>30</v>
      </c>
      <c r="L9" s="39" t="s">
        <v>30</v>
      </c>
      <c r="M9" s="39" t="s">
        <v>31</v>
      </c>
      <c r="N9" s="39">
        <v>135.09424592389013</v>
      </c>
      <c r="O9"/>
      <c r="P9" s="73"/>
      <c r="Q9"/>
      <c r="R9"/>
      <c r="S9"/>
      <c r="U9"/>
    </row>
  </sheetData>
  <sortState ref="B3:N5">
    <sortCondition descending="1" ref="N3:N5"/>
  </sortState>
  <mergeCells count="5">
    <mergeCell ref="I2:J2"/>
    <mergeCell ref="K2:L2"/>
    <mergeCell ref="M2:N2"/>
    <mergeCell ref="O2:P2"/>
    <mergeCell ref="Q2:R2"/>
  </mergeCells>
  <phoneticPr fontId="5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8"/>
  <sheetViews>
    <sheetView topLeftCell="A37" zoomScale="61" zoomScaleNormal="61" workbookViewId="0">
      <selection activeCell="J63" sqref="J63"/>
    </sheetView>
  </sheetViews>
  <sheetFormatPr baseColWidth="10" defaultColWidth="11.5703125" defaultRowHeight="12.75" x14ac:dyDescent="0.2"/>
  <cols>
    <col min="1" max="1" width="5.5703125" style="67" customWidth="1"/>
    <col min="2" max="2" width="10.5703125" style="67" customWidth="1"/>
    <col min="3" max="3" width="26.85546875" style="45" bestFit="1" customWidth="1"/>
    <col min="4" max="4" width="28.28515625" style="47" bestFit="1" customWidth="1"/>
    <col min="5" max="5" width="0.85546875" customWidth="1"/>
    <col min="6" max="6" width="8.140625" style="35" customWidth="1"/>
    <col min="7" max="7" width="7.42578125" style="42" customWidth="1"/>
    <col min="8" max="8" width="5.140625" style="31" bestFit="1" customWidth="1"/>
    <col min="9" max="9" width="6.140625" style="38" customWidth="1"/>
    <col min="10" max="10" width="5.5703125" style="41" customWidth="1"/>
    <col min="11" max="11" width="6.42578125" style="39" bestFit="1" customWidth="1"/>
    <col min="12" max="12" width="5.5703125" style="42" customWidth="1"/>
    <col min="13" max="13" width="6.5703125" style="39" bestFit="1" customWidth="1"/>
    <col min="14" max="14" width="5.5703125" style="42" customWidth="1"/>
    <col min="15" max="15" width="11.7109375" style="39" bestFit="1" customWidth="1"/>
    <col min="16" max="16" width="15.7109375" customWidth="1"/>
    <col min="17" max="17" width="6.42578125" style="83" customWidth="1"/>
    <col min="18" max="18" width="11.5703125" style="83" customWidth="1"/>
    <col min="19" max="19" width="22.85546875" style="82" customWidth="1"/>
    <col min="20" max="20" width="29.42578125" style="223" customWidth="1"/>
    <col min="21" max="21" width="6.5703125" style="83" bestFit="1" customWidth="1"/>
    <col min="22" max="22" width="4.85546875" style="219" customWidth="1"/>
    <col min="23" max="23" width="2" style="83" customWidth="1"/>
    <col min="24" max="25" width="6.5703125" style="83" bestFit="1" customWidth="1"/>
    <col min="26" max="26" width="6" style="83" bestFit="1" customWidth="1"/>
    <col min="27" max="27" width="6.140625" customWidth="1"/>
    <col min="41" max="41" width="3.28515625" customWidth="1"/>
    <col min="55" max="55" width="3.85546875" customWidth="1"/>
  </cols>
  <sheetData>
    <row r="1" spans="1:26" s="72" customFormat="1" ht="21" customHeight="1" x14ac:dyDescent="0.2">
      <c r="A1" s="120"/>
      <c r="B1" s="154" t="s">
        <v>636</v>
      </c>
      <c r="C1" s="119"/>
      <c r="D1" s="123"/>
      <c r="F1" s="35"/>
      <c r="G1" s="42"/>
      <c r="H1" s="31"/>
      <c r="I1" s="38"/>
      <c r="J1" s="41"/>
      <c r="K1" s="39"/>
      <c r="L1" s="42"/>
      <c r="M1" s="39"/>
      <c r="N1" s="42"/>
      <c r="O1" s="39"/>
      <c r="Q1" s="42"/>
      <c r="R1" s="35" t="s">
        <v>10</v>
      </c>
      <c r="S1" s="206"/>
      <c r="T1" s="31"/>
      <c r="U1" s="42"/>
      <c r="V1" s="35"/>
      <c r="W1" s="42"/>
      <c r="X1" s="42"/>
      <c r="Y1" s="42"/>
      <c r="Z1" s="42"/>
    </row>
    <row r="2" spans="1:26" s="72" customFormat="1" ht="39" customHeight="1" x14ac:dyDescent="0.2">
      <c r="A2" s="32" t="s">
        <v>25</v>
      </c>
      <c r="B2" s="32" t="s">
        <v>26</v>
      </c>
      <c r="C2" s="32" t="s">
        <v>27</v>
      </c>
      <c r="D2" s="86" t="s">
        <v>37</v>
      </c>
      <c r="F2" s="32" t="s">
        <v>34</v>
      </c>
      <c r="G2" s="32" t="s">
        <v>33</v>
      </c>
      <c r="H2" s="32" t="s">
        <v>29</v>
      </c>
      <c r="I2" s="325" t="s">
        <v>38</v>
      </c>
      <c r="J2" s="324"/>
      <c r="K2" s="325" t="s">
        <v>39</v>
      </c>
      <c r="L2" s="324"/>
      <c r="M2" s="325" t="s">
        <v>40</v>
      </c>
      <c r="N2" s="324"/>
      <c r="O2" s="32" t="s">
        <v>36</v>
      </c>
      <c r="Q2" s="220" t="s">
        <v>15</v>
      </c>
      <c r="R2" s="220" t="s">
        <v>26</v>
      </c>
      <c r="S2" s="220" t="s">
        <v>27</v>
      </c>
      <c r="T2" s="221" t="s">
        <v>28</v>
      </c>
      <c r="U2" s="220" t="s">
        <v>14</v>
      </c>
      <c r="V2" s="220" t="s">
        <v>219</v>
      </c>
      <c r="W2" s="222"/>
      <c r="X2" s="220" t="s">
        <v>16</v>
      </c>
      <c r="Y2" s="220" t="s">
        <v>17</v>
      </c>
      <c r="Z2" s="220" t="s">
        <v>18</v>
      </c>
    </row>
    <row r="3" spans="1:26" x14ac:dyDescent="0.2">
      <c r="A3" s="32">
        <v>1</v>
      </c>
      <c r="B3" s="100">
        <v>1904</v>
      </c>
      <c r="C3" s="121" t="s">
        <v>158</v>
      </c>
      <c r="D3" s="97" t="s">
        <v>340</v>
      </c>
      <c r="F3" s="96">
        <v>1</v>
      </c>
      <c r="G3" s="34">
        <v>8</v>
      </c>
      <c r="H3" s="46" t="s">
        <v>69</v>
      </c>
      <c r="I3" s="96">
        <v>1</v>
      </c>
      <c r="J3" s="37">
        <f t="shared" ref="J3:J34" si="0">IF(OR(I3="DSQ",I3="RAF",I3="DNC",I3="DPG"),0,IF(OR(I3="DNS",I3="DNF"),100*(($G3-$G3+1)/$G3)+10*(LOG($G3/$G3)),100*(($G3-I3+1)/$G3)+10*(LOG($G3/I3))))</f>
        <v>109.03089986991944</v>
      </c>
      <c r="K3" s="96">
        <v>1</v>
      </c>
      <c r="L3" s="37">
        <f t="shared" ref="L3:L34" si="1">IF(OR(K3="DSQ",K3="RAF",K3="DNC",K3="DPG"),0,IF(OR(K3="DNS",K3="DNF"),100*(($G3-$G3+1)/$G3)+10*(LOG($G3/$G3)),100*(($G3-K3+1)/$G3)+10*(LOG($G3/K3))))</f>
        <v>109.03089986991944</v>
      </c>
      <c r="M3" s="96">
        <v>1</v>
      </c>
      <c r="N3" s="37">
        <f t="shared" ref="N3:N34" si="2">IF(OR(M3="DSQ",M3="RAF",M3="DNC",M3="DPG"),0,IF(OR(M3="DNS",M3="DNF"),100*(($G3-$G3+1)/$G3)+10*(LOG($G3/$G3)),100*(($G3-M3+1)/$G3)+10*(LOG($G3/M3))))</f>
        <v>109.03089986991944</v>
      </c>
      <c r="O3" s="40">
        <f t="shared" ref="O3:O34" si="3">J3+L3+N3</f>
        <v>327.09269960975831</v>
      </c>
      <c r="Q3" s="224">
        <v>1</v>
      </c>
      <c r="R3" s="225" t="s">
        <v>562</v>
      </c>
      <c r="S3" s="226" t="s">
        <v>125</v>
      </c>
      <c r="T3" s="227" t="s">
        <v>223</v>
      </c>
      <c r="U3" s="224" t="s">
        <v>67</v>
      </c>
      <c r="V3" s="228">
        <v>6</v>
      </c>
      <c r="W3" s="266"/>
      <c r="X3" s="229">
        <v>1</v>
      </c>
      <c r="Y3" s="229">
        <v>4</v>
      </c>
      <c r="Z3" s="229">
        <v>1</v>
      </c>
    </row>
    <row r="4" spans="1:26" x14ac:dyDescent="0.2">
      <c r="A4" s="32">
        <v>2</v>
      </c>
      <c r="B4" s="100" t="s">
        <v>574</v>
      </c>
      <c r="C4" s="98" t="s">
        <v>189</v>
      </c>
      <c r="D4" s="97" t="s">
        <v>238</v>
      </c>
      <c r="F4" s="96">
        <v>1</v>
      </c>
      <c r="G4" s="34">
        <v>7</v>
      </c>
      <c r="H4" s="46" t="s">
        <v>74</v>
      </c>
      <c r="I4" s="96">
        <v>1</v>
      </c>
      <c r="J4" s="37">
        <f t="shared" si="0"/>
        <v>108.45098040014257</v>
      </c>
      <c r="K4" s="96">
        <v>1</v>
      </c>
      <c r="L4" s="37">
        <f t="shared" si="1"/>
        <v>108.45098040014257</v>
      </c>
      <c r="M4" s="96">
        <v>2</v>
      </c>
      <c r="N4" s="37">
        <f t="shared" si="2"/>
        <v>91.154966157788465</v>
      </c>
      <c r="O4" s="40">
        <f t="shared" si="3"/>
        <v>308.05692695807363</v>
      </c>
      <c r="Q4" s="224">
        <v>2</v>
      </c>
      <c r="R4" s="229" t="s">
        <v>563</v>
      </c>
      <c r="S4" s="230" t="s">
        <v>564</v>
      </c>
      <c r="T4" s="231" t="s">
        <v>565</v>
      </c>
      <c r="U4" s="224" t="s">
        <v>67</v>
      </c>
      <c r="V4" s="228">
        <v>9</v>
      </c>
      <c r="W4" s="266"/>
      <c r="X4" s="229">
        <v>4</v>
      </c>
      <c r="Y4" s="229">
        <v>3</v>
      </c>
      <c r="Z4" s="229">
        <v>2</v>
      </c>
    </row>
    <row r="5" spans="1:26" x14ac:dyDescent="0.2">
      <c r="A5" s="32">
        <v>3</v>
      </c>
      <c r="B5" s="100" t="s">
        <v>221</v>
      </c>
      <c r="C5" s="98" t="s">
        <v>194</v>
      </c>
      <c r="D5" s="97" t="s">
        <v>334</v>
      </c>
      <c r="F5" s="96">
        <v>1</v>
      </c>
      <c r="G5" s="34">
        <v>6</v>
      </c>
      <c r="H5" s="46" t="s">
        <v>602</v>
      </c>
      <c r="I5" s="96">
        <v>1</v>
      </c>
      <c r="J5" s="37">
        <f t="shared" si="0"/>
        <v>107.78151250383644</v>
      </c>
      <c r="K5" s="96">
        <v>2</v>
      </c>
      <c r="L5" s="37">
        <f t="shared" si="1"/>
        <v>88.104545880529969</v>
      </c>
      <c r="M5" s="96">
        <v>1</v>
      </c>
      <c r="N5" s="37">
        <f t="shared" si="2"/>
        <v>107.78151250383644</v>
      </c>
      <c r="O5" s="40">
        <f t="shared" si="3"/>
        <v>303.66757088820282</v>
      </c>
      <c r="Q5" s="224">
        <v>3</v>
      </c>
      <c r="R5" s="229">
        <v>6</v>
      </c>
      <c r="S5" s="232" t="s">
        <v>117</v>
      </c>
      <c r="T5" s="231" t="s">
        <v>566</v>
      </c>
      <c r="U5" s="224" t="s">
        <v>67</v>
      </c>
      <c r="V5" s="228">
        <v>10</v>
      </c>
      <c r="W5" s="266"/>
      <c r="X5" s="229">
        <v>2</v>
      </c>
      <c r="Y5" s="229">
        <v>5</v>
      </c>
      <c r="Z5" s="229">
        <v>3</v>
      </c>
    </row>
    <row r="6" spans="1:26" x14ac:dyDescent="0.2">
      <c r="A6" s="32">
        <v>4</v>
      </c>
      <c r="B6" s="100">
        <v>21</v>
      </c>
      <c r="C6" s="98" t="s">
        <v>200</v>
      </c>
      <c r="D6" s="97" t="s">
        <v>583</v>
      </c>
      <c r="F6" s="96">
        <v>1</v>
      </c>
      <c r="G6" s="34">
        <v>13</v>
      </c>
      <c r="H6" s="46" t="s">
        <v>68</v>
      </c>
      <c r="I6" s="96">
        <v>1</v>
      </c>
      <c r="J6" s="37">
        <f t="shared" si="0"/>
        <v>111.13943352306836</v>
      </c>
      <c r="K6" s="96">
        <v>5</v>
      </c>
      <c r="L6" s="37">
        <f t="shared" si="1"/>
        <v>73.380502710477401</v>
      </c>
      <c r="M6" s="96">
        <v>2</v>
      </c>
      <c r="N6" s="37">
        <f t="shared" si="2"/>
        <v>100.43682587412086</v>
      </c>
      <c r="O6" s="40">
        <f t="shared" si="3"/>
        <v>284.95676210766663</v>
      </c>
      <c r="Q6" s="224">
        <v>4</v>
      </c>
      <c r="R6" s="229" t="s">
        <v>311</v>
      </c>
      <c r="S6" s="232" t="s">
        <v>163</v>
      </c>
      <c r="T6" s="231" t="s">
        <v>567</v>
      </c>
      <c r="U6" s="224" t="s">
        <v>67</v>
      </c>
      <c r="V6" s="228">
        <v>12</v>
      </c>
      <c r="W6" s="266"/>
      <c r="X6" s="229">
        <v>6</v>
      </c>
      <c r="Y6" s="229">
        <v>2</v>
      </c>
      <c r="Z6" s="229">
        <v>4</v>
      </c>
    </row>
    <row r="7" spans="1:26" x14ac:dyDescent="0.2">
      <c r="A7" s="32">
        <v>5</v>
      </c>
      <c r="B7" s="100" t="s">
        <v>562</v>
      </c>
      <c r="C7" s="98" t="s">
        <v>125</v>
      </c>
      <c r="D7" s="97" t="s">
        <v>223</v>
      </c>
      <c r="F7" s="96">
        <v>1</v>
      </c>
      <c r="G7" s="34">
        <v>8</v>
      </c>
      <c r="H7" s="46" t="s">
        <v>67</v>
      </c>
      <c r="I7" s="96">
        <v>1</v>
      </c>
      <c r="J7" s="37">
        <f t="shared" si="0"/>
        <v>109.03089986991944</v>
      </c>
      <c r="K7" s="96">
        <v>4</v>
      </c>
      <c r="L7" s="37">
        <f t="shared" si="1"/>
        <v>65.510299956639813</v>
      </c>
      <c r="M7" s="96">
        <v>1</v>
      </c>
      <c r="N7" s="37">
        <f t="shared" si="2"/>
        <v>109.03089986991944</v>
      </c>
      <c r="O7" s="40">
        <f t="shared" si="3"/>
        <v>283.57209969647869</v>
      </c>
      <c r="Q7" s="224">
        <v>5</v>
      </c>
      <c r="R7" s="229" t="s">
        <v>568</v>
      </c>
      <c r="S7" s="232" t="s">
        <v>569</v>
      </c>
      <c r="T7" s="231" t="s">
        <v>570</v>
      </c>
      <c r="U7" s="224" t="s">
        <v>67</v>
      </c>
      <c r="V7" s="228">
        <v>16</v>
      </c>
      <c r="W7" s="266"/>
      <c r="X7" s="229">
        <v>8</v>
      </c>
      <c r="Y7" s="229">
        <v>1</v>
      </c>
      <c r="Z7" s="229">
        <v>7</v>
      </c>
    </row>
    <row r="8" spans="1:26" x14ac:dyDescent="0.2">
      <c r="A8" s="32">
        <v>6</v>
      </c>
      <c r="B8" s="100">
        <v>2054</v>
      </c>
      <c r="C8" s="98" t="s">
        <v>201</v>
      </c>
      <c r="D8" s="97" t="s">
        <v>243</v>
      </c>
      <c r="F8" s="96">
        <v>1</v>
      </c>
      <c r="G8" s="34">
        <v>9</v>
      </c>
      <c r="H8" s="46" t="s">
        <v>73</v>
      </c>
      <c r="I8" s="96">
        <v>1</v>
      </c>
      <c r="J8" s="37">
        <f t="shared" si="0"/>
        <v>109.54242509439325</v>
      </c>
      <c r="K8" s="96">
        <v>4</v>
      </c>
      <c r="L8" s="37">
        <f t="shared" si="1"/>
        <v>70.188491847780284</v>
      </c>
      <c r="M8" s="96">
        <v>2</v>
      </c>
      <c r="N8" s="37">
        <f t="shared" si="2"/>
        <v>95.421014026642325</v>
      </c>
      <c r="O8" s="40">
        <f t="shared" si="3"/>
        <v>275.15193096881586</v>
      </c>
      <c r="Q8" s="224">
        <v>6</v>
      </c>
      <c r="R8" s="229" t="s">
        <v>571</v>
      </c>
      <c r="S8" s="232" t="s">
        <v>225</v>
      </c>
      <c r="T8" s="231" t="s">
        <v>572</v>
      </c>
      <c r="U8" s="224" t="s">
        <v>67</v>
      </c>
      <c r="V8" s="228">
        <v>16</v>
      </c>
      <c r="W8" s="266"/>
      <c r="X8" s="229">
        <v>5</v>
      </c>
      <c r="Y8" s="229">
        <v>6</v>
      </c>
      <c r="Z8" s="229">
        <v>5</v>
      </c>
    </row>
    <row r="9" spans="1:26" x14ac:dyDescent="0.2">
      <c r="A9" s="32">
        <v>7</v>
      </c>
      <c r="B9" s="100" t="s">
        <v>151</v>
      </c>
      <c r="C9" s="98" t="s">
        <v>239</v>
      </c>
      <c r="D9" s="97" t="s">
        <v>584</v>
      </c>
      <c r="F9" s="96">
        <v>2</v>
      </c>
      <c r="G9" s="34">
        <v>13</v>
      </c>
      <c r="H9" s="46" t="s">
        <v>68</v>
      </c>
      <c r="I9" s="96">
        <v>3</v>
      </c>
      <c r="J9" s="37">
        <f t="shared" si="0"/>
        <v>90.983605591256349</v>
      </c>
      <c r="K9" s="96">
        <v>3</v>
      </c>
      <c r="L9" s="37">
        <f t="shared" si="1"/>
        <v>90.983605591256349</v>
      </c>
      <c r="M9" s="96">
        <v>3</v>
      </c>
      <c r="N9" s="37">
        <f t="shared" si="2"/>
        <v>90.983605591256349</v>
      </c>
      <c r="O9" s="40">
        <f t="shared" si="3"/>
        <v>272.95081677376902</v>
      </c>
      <c r="Q9" s="224">
        <v>7</v>
      </c>
      <c r="R9" s="229">
        <v>3</v>
      </c>
      <c r="S9" s="232" t="s">
        <v>131</v>
      </c>
      <c r="T9" s="231" t="s">
        <v>573</v>
      </c>
      <c r="U9" s="224" t="s">
        <v>67</v>
      </c>
      <c r="V9" s="228">
        <v>17</v>
      </c>
      <c r="W9" s="266"/>
      <c r="X9" s="229">
        <v>3</v>
      </c>
      <c r="Y9" s="229">
        <v>8</v>
      </c>
      <c r="Z9" s="229">
        <v>6</v>
      </c>
    </row>
    <row r="10" spans="1:26" x14ac:dyDescent="0.2">
      <c r="A10" s="32">
        <v>8</v>
      </c>
      <c r="B10" s="100" t="s">
        <v>72</v>
      </c>
      <c r="C10" s="98" t="s">
        <v>118</v>
      </c>
      <c r="D10" s="97" t="s">
        <v>610</v>
      </c>
      <c r="F10" s="96">
        <v>1</v>
      </c>
      <c r="G10" s="34">
        <v>4</v>
      </c>
      <c r="H10" s="46" t="s">
        <v>71</v>
      </c>
      <c r="I10" s="96">
        <v>1</v>
      </c>
      <c r="J10" s="37">
        <f t="shared" si="0"/>
        <v>106.02059991327963</v>
      </c>
      <c r="K10" s="96">
        <v>1</v>
      </c>
      <c r="L10" s="37">
        <f t="shared" si="1"/>
        <v>106.02059991327963</v>
      </c>
      <c r="M10" s="96">
        <v>3</v>
      </c>
      <c r="N10" s="37">
        <f t="shared" si="2"/>
        <v>51.249387366082999</v>
      </c>
      <c r="O10" s="40">
        <f t="shared" si="3"/>
        <v>263.29058719264225</v>
      </c>
      <c r="Q10" s="224">
        <v>8</v>
      </c>
      <c r="R10" s="229" t="s">
        <v>309</v>
      </c>
      <c r="S10" s="232" t="s">
        <v>105</v>
      </c>
      <c r="T10" s="231" t="s">
        <v>222</v>
      </c>
      <c r="U10" s="224" t="s">
        <v>67</v>
      </c>
      <c r="V10" s="228">
        <v>22</v>
      </c>
      <c r="W10" s="266"/>
      <c r="X10" s="229">
        <v>7</v>
      </c>
      <c r="Y10" s="229">
        <v>7</v>
      </c>
      <c r="Z10" s="229">
        <v>8</v>
      </c>
    </row>
    <row r="11" spans="1:26" x14ac:dyDescent="0.2">
      <c r="A11" s="32">
        <v>9</v>
      </c>
      <c r="B11" s="100">
        <v>90</v>
      </c>
      <c r="C11" s="98" t="s">
        <v>191</v>
      </c>
      <c r="D11" s="97" t="s">
        <v>244</v>
      </c>
      <c r="F11" s="96">
        <v>2</v>
      </c>
      <c r="G11" s="34">
        <v>8</v>
      </c>
      <c r="H11" s="46" t="s">
        <v>69</v>
      </c>
      <c r="I11" s="96">
        <v>2</v>
      </c>
      <c r="J11" s="37">
        <f t="shared" si="0"/>
        <v>93.520599913279625</v>
      </c>
      <c r="K11" s="96">
        <v>4</v>
      </c>
      <c r="L11" s="37">
        <f t="shared" si="1"/>
        <v>65.510299956639813</v>
      </c>
      <c r="M11" s="96">
        <v>2</v>
      </c>
      <c r="N11" s="37">
        <f t="shared" si="2"/>
        <v>93.520599913279625</v>
      </c>
      <c r="O11" s="40">
        <f t="shared" si="3"/>
        <v>252.55149978319906</v>
      </c>
      <c r="Q11" s="187">
        <v>1</v>
      </c>
      <c r="R11" s="192" t="s">
        <v>574</v>
      </c>
      <c r="S11" s="209" t="s">
        <v>189</v>
      </c>
      <c r="T11" s="208" t="s">
        <v>238</v>
      </c>
      <c r="U11" s="187" t="s">
        <v>74</v>
      </c>
      <c r="V11" s="191">
        <v>4</v>
      </c>
      <c r="W11" s="267"/>
      <c r="X11" s="192">
        <v>1</v>
      </c>
      <c r="Y11" s="192">
        <v>1</v>
      </c>
      <c r="Z11" s="192">
        <v>2</v>
      </c>
    </row>
    <row r="12" spans="1:26" x14ac:dyDescent="0.2">
      <c r="A12" s="32">
        <v>10</v>
      </c>
      <c r="B12" s="100">
        <v>88</v>
      </c>
      <c r="C12" s="193" t="s">
        <v>199</v>
      </c>
      <c r="D12" s="97" t="s">
        <v>227</v>
      </c>
      <c r="F12" s="96">
        <v>2</v>
      </c>
      <c r="G12" s="34">
        <v>6</v>
      </c>
      <c r="H12" s="46" t="s">
        <v>602</v>
      </c>
      <c r="I12" s="96">
        <v>3</v>
      </c>
      <c r="J12" s="37">
        <f t="shared" si="0"/>
        <v>69.67696662330647</v>
      </c>
      <c r="K12" s="96">
        <v>1</v>
      </c>
      <c r="L12" s="37">
        <f t="shared" si="1"/>
        <v>107.78151250383644</v>
      </c>
      <c r="M12" s="96">
        <v>3</v>
      </c>
      <c r="N12" s="37">
        <f t="shared" si="2"/>
        <v>69.67696662330647</v>
      </c>
      <c r="O12" s="40">
        <f t="shared" si="3"/>
        <v>247.13544575044938</v>
      </c>
      <c r="Q12" s="187">
        <v>2</v>
      </c>
      <c r="R12" s="192" t="s">
        <v>575</v>
      </c>
      <c r="S12" s="209" t="s">
        <v>278</v>
      </c>
      <c r="T12" s="208" t="s">
        <v>576</v>
      </c>
      <c r="U12" s="187" t="s">
        <v>74</v>
      </c>
      <c r="V12" s="191">
        <v>9</v>
      </c>
      <c r="W12" s="267"/>
      <c r="X12" s="192">
        <v>2</v>
      </c>
      <c r="Y12" s="192">
        <v>6</v>
      </c>
      <c r="Z12" s="192">
        <v>1</v>
      </c>
    </row>
    <row r="13" spans="1:26" x14ac:dyDescent="0.2">
      <c r="A13" s="32">
        <v>11</v>
      </c>
      <c r="B13" s="100" t="s">
        <v>284</v>
      </c>
      <c r="C13" s="121" t="s">
        <v>285</v>
      </c>
      <c r="D13" s="97" t="s">
        <v>585</v>
      </c>
      <c r="F13" s="96">
        <v>3</v>
      </c>
      <c r="G13" s="34">
        <v>13</v>
      </c>
      <c r="H13" s="46" t="s">
        <v>68</v>
      </c>
      <c r="I13" s="96">
        <v>7</v>
      </c>
      <c r="J13" s="37">
        <f t="shared" si="0"/>
        <v>56.534606969079647</v>
      </c>
      <c r="K13" s="96">
        <v>1</v>
      </c>
      <c r="L13" s="37">
        <f t="shared" si="1"/>
        <v>111.13943352306836</v>
      </c>
      <c r="M13" s="96">
        <v>5</v>
      </c>
      <c r="N13" s="37">
        <f t="shared" si="2"/>
        <v>73.380502710477401</v>
      </c>
      <c r="O13" s="40">
        <f t="shared" si="3"/>
        <v>241.05454320262541</v>
      </c>
      <c r="Q13" s="187">
        <v>3</v>
      </c>
      <c r="R13" s="192" t="s">
        <v>307</v>
      </c>
      <c r="S13" s="209" t="s">
        <v>124</v>
      </c>
      <c r="T13" s="208" t="s">
        <v>577</v>
      </c>
      <c r="U13" s="187" t="s">
        <v>74</v>
      </c>
      <c r="V13" s="191">
        <v>11</v>
      </c>
      <c r="W13" s="267"/>
      <c r="X13" s="192">
        <v>3</v>
      </c>
      <c r="Y13" s="192">
        <v>3</v>
      </c>
      <c r="Z13" s="192">
        <v>5</v>
      </c>
    </row>
    <row r="14" spans="1:26" x14ac:dyDescent="0.2">
      <c r="A14" s="32">
        <v>12</v>
      </c>
      <c r="B14" s="100" t="s">
        <v>586</v>
      </c>
      <c r="C14" s="121" t="s">
        <v>126</v>
      </c>
      <c r="D14" s="97" t="s">
        <v>587</v>
      </c>
      <c r="F14" s="96">
        <v>4</v>
      </c>
      <c r="G14" s="34">
        <v>13</v>
      </c>
      <c r="H14" s="46" t="s">
        <v>68</v>
      </c>
      <c r="I14" s="96">
        <v>6</v>
      </c>
      <c r="J14" s="37">
        <f t="shared" si="0"/>
        <v>64.896382557693471</v>
      </c>
      <c r="K14" s="96">
        <v>6</v>
      </c>
      <c r="L14" s="37">
        <f t="shared" si="1"/>
        <v>64.896382557693471</v>
      </c>
      <c r="M14" s="96">
        <v>1</v>
      </c>
      <c r="N14" s="37">
        <f t="shared" si="2"/>
        <v>111.13943352306836</v>
      </c>
      <c r="O14" s="40">
        <f t="shared" si="3"/>
        <v>240.9321986384553</v>
      </c>
      <c r="Q14" s="187">
        <v>4</v>
      </c>
      <c r="R14" s="192">
        <v>5900</v>
      </c>
      <c r="S14" s="209" t="s">
        <v>578</v>
      </c>
      <c r="T14" s="208" t="s">
        <v>579</v>
      </c>
      <c r="U14" s="187" t="s">
        <v>74</v>
      </c>
      <c r="V14" s="191">
        <v>11</v>
      </c>
      <c r="W14" s="267"/>
      <c r="X14" s="192">
        <v>4</v>
      </c>
      <c r="Y14" s="192">
        <v>4</v>
      </c>
      <c r="Z14" s="192">
        <v>3</v>
      </c>
    </row>
    <row r="15" spans="1:26" x14ac:dyDescent="0.2">
      <c r="A15" s="32">
        <v>13</v>
      </c>
      <c r="B15" s="100" t="s">
        <v>563</v>
      </c>
      <c r="C15" s="193" t="s">
        <v>564</v>
      </c>
      <c r="D15" s="97" t="s">
        <v>565</v>
      </c>
      <c r="F15" s="96">
        <v>2</v>
      </c>
      <c r="G15" s="34">
        <v>8</v>
      </c>
      <c r="H15" s="46" t="s">
        <v>67</v>
      </c>
      <c r="I15" s="96">
        <v>4</v>
      </c>
      <c r="J15" s="37">
        <f t="shared" si="0"/>
        <v>65.510299956639813</v>
      </c>
      <c r="K15" s="96">
        <v>3</v>
      </c>
      <c r="L15" s="37">
        <f t="shared" si="1"/>
        <v>79.259687322722812</v>
      </c>
      <c r="M15" s="96">
        <v>2</v>
      </c>
      <c r="N15" s="37">
        <f t="shared" si="2"/>
        <v>93.520599913279625</v>
      </c>
      <c r="O15" s="40">
        <f t="shared" si="3"/>
        <v>238.29058719264225</v>
      </c>
      <c r="Q15" s="187">
        <v>5</v>
      </c>
      <c r="R15" s="192" t="s">
        <v>580</v>
      </c>
      <c r="S15" s="209" t="s">
        <v>581</v>
      </c>
      <c r="T15" s="208" t="s">
        <v>582</v>
      </c>
      <c r="U15" s="187" t="s">
        <v>74</v>
      </c>
      <c r="V15" s="191">
        <v>15</v>
      </c>
      <c r="W15" s="267"/>
      <c r="X15" s="192">
        <v>7</v>
      </c>
      <c r="Y15" s="192">
        <v>2</v>
      </c>
      <c r="Z15" s="192">
        <v>6</v>
      </c>
    </row>
    <row r="16" spans="1:26" x14ac:dyDescent="0.2">
      <c r="A16" s="32">
        <v>14</v>
      </c>
      <c r="B16" s="100">
        <v>4429</v>
      </c>
      <c r="C16" s="98" t="s">
        <v>204</v>
      </c>
      <c r="D16" s="97" t="s">
        <v>615</v>
      </c>
      <c r="F16" s="96">
        <v>2</v>
      </c>
      <c r="G16" s="34">
        <v>9</v>
      </c>
      <c r="H16" s="46" t="s">
        <v>73</v>
      </c>
      <c r="I16" s="96">
        <v>4</v>
      </c>
      <c r="J16" s="37">
        <f t="shared" si="0"/>
        <v>70.188491847780284</v>
      </c>
      <c r="K16" s="96">
        <v>2</v>
      </c>
      <c r="L16" s="37">
        <f t="shared" si="1"/>
        <v>95.421014026642325</v>
      </c>
      <c r="M16" s="96">
        <v>4</v>
      </c>
      <c r="N16" s="37">
        <f t="shared" si="2"/>
        <v>70.188491847780284</v>
      </c>
      <c r="O16" s="40">
        <f t="shared" si="3"/>
        <v>235.79799772220289</v>
      </c>
      <c r="Q16" s="187">
        <v>6</v>
      </c>
      <c r="R16" s="192">
        <v>4496</v>
      </c>
      <c r="S16" s="209" t="s">
        <v>140</v>
      </c>
      <c r="T16" s="208" t="s">
        <v>246</v>
      </c>
      <c r="U16" s="187" t="s">
        <v>74</v>
      </c>
      <c r="V16" s="191">
        <v>15</v>
      </c>
      <c r="W16" s="267"/>
      <c r="X16" s="192">
        <v>6</v>
      </c>
      <c r="Y16" s="192">
        <v>5</v>
      </c>
      <c r="Z16" s="192">
        <v>4</v>
      </c>
    </row>
    <row r="17" spans="1:26" x14ac:dyDescent="0.2">
      <c r="A17" s="32">
        <v>15</v>
      </c>
      <c r="B17" s="100" t="s">
        <v>611</v>
      </c>
      <c r="C17" s="98" t="s">
        <v>273</v>
      </c>
      <c r="D17" s="97" t="s">
        <v>612</v>
      </c>
      <c r="F17" s="96">
        <v>2</v>
      </c>
      <c r="G17" s="34">
        <v>4</v>
      </c>
      <c r="H17" s="46" t="s">
        <v>71</v>
      </c>
      <c r="I17" s="96">
        <v>2</v>
      </c>
      <c r="J17" s="37">
        <f t="shared" si="0"/>
        <v>78.010299956639813</v>
      </c>
      <c r="K17" s="96">
        <v>2</v>
      </c>
      <c r="L17" s="37">
        <f t="shared" si="1"/>
        <v>78.010299956639813</v>
      </c>
      <c r="M17" s="96">
        <v>2</v>
      </c>
      <c r="N17" s="37">
        <f t="shared" si="2"/>
        <v>78.010299956639813</v>
      </c>
      <c r="O17" s="40">
        <f t="shared" si="3"/>
        <v>234.03089986991944</v>
      </c>
      <c r="Q17" s="187">
        <v>7</v>
      </c>
      <c r="R17" s="192">
        <v>6913</v>
      </c>
      <c r="S17" s="209" t="s">
        <v>279</v>
      </c>
      <c r="T17" s="208" t="s">
        <v>280</v>
      </c>
      <c r="U17" s="187" t="s">
        <v>74</v>
      </c>
      <c r="V17" s="191">
        <v>19</v>
      </c>
      <c r="W17" s="267"/>
      <c r="X17" s="192">
        <v>5</v>
      </c>
      <c r="Y17" s="192">
        <v>7</v>
      </c>
      <c r="Z17" s="192">
        <v>7</v>
      </c>
    </row>
    <row r="18" spans="1:26" x14ac:dyDescent="0.2">
      <c r="A18" s="32">
        <v>16</v>
      </c>
      <c r="B18" s="100" t="s">
        <v>575</v>
      </c>
      <c r="C18" s="98" t="s">
        <v>278</v>
      </c>
      <c r="D18" s="97" t="s">
        <v>576</v>
      </c>
      <c r="F18" s="96">
        <v>2</v>
      </c>
      <c r="G18" s="34">
        <v>7</v>
      </c>
      <c r="H18" s="46" t="s">
        <v>74</v>
      </c>
      <c r="I18" s="96">
        <v>2</v>
      </c>
      <c r="J18" s="37">
        <f t="shared" si="0"/>
        <v>91.154966157788465</v>
      </c>
      <c r="K18" s="96">
        <v>6</v>
      </c>
      <c r="L18" s="37">
        <f t="shared" si="1"/>
        <v>29.2408964677347</v>
      </c>
      <c r="M18" s="96">
        <v>1</v>
      </c>
      <c r="N18" s="37">
        <f t="shared" si="2"/>
        <v>108.45098040014257</v>
      </c>
      <c r="O18" s="40">
        <f t="shared" si="3"/>
        <v>228.84684302566575</v>
      </c>
      <c r="Q18" s="224">
        <v>1</v>
      </c>
      <c r="R18" s="229">
        <v>21</v>
      </c>
      <c r="S18" s="232" t="s">
        <v>200</v>
      </c>
      <c r="T18" s="231" t="s">
        <v>583</v>
      </c>
      <c r="U18" s="224" t="s">
        <v>68</v>
      </c>
      <c r="V18" s="228">
        <v>8</v>
      </c>
      <c r="W18" s="266"/>
      <c r="X18" s="229">
        <v>1</v>
      </c>
      <c r="Y18" s="229">
        <v>5</v>
      </c>
      <c r="Z18" s="229">
        <v>2</v>
      </c>
    </row>
    <row r="19" spans="1:26" x14ac:dyDescent="0.2">
      <c r="A19" s="32">
        <v>17</v>
      </c>
      <c r="B19" s="100" t="s">
        <v>302</v>
      </c>
      <c r="C19" s="98" t="s">
        <v>292</v>
      </c>
      <c r="D19" s="97" t="s">
        <v>616</v>
      </c>
      <c r="F19" s="96">
        <v>3</v>
      </c>
      <c r="G19" s="34">
        <v>9</v>
      </c>
      <c r="H19" s="46" t="s">
        <v>73</v>
      </c>
      <c r="I19" s="96">
        <v>2</v>
      </c>
      <c r="J19" s="37">
        <f t="shared" si="0"/>
        <v>95.421014026642325</v>
      </c>
      <c r="K19" s="96">
        <v>8</v>
      </c>
      <c r="L19" s="37">
        <f t="shared" si="1"/>
        <v>22.733747446696036</v>
      </c>
      <c r="M19" s="96">
        <v>1</v>
      </c>
      <c r="N19" s="37">
        <f t="shared" si="2"/>
        <v>109.54242509439325</v>
      </c>
      <c r="O19" s="40">
        <f t="shared" si="3"/>
        <v>227.69718656773162</v>
      </c>
      <c r="Q19" s="224">
        <v>2</v>
      </c>
      <c r="R19" s="229" t="s">
        <v>151</v>
      </c>
      <c r="S19" s="232" t="s">
        <v>239</v>
      </c>
      <c r="T19" s="231" t="s">
        <v>584</v>
      </c>
      <c r="U19" s="224" t="s">
        <v>68</v>
      </c>
      <c r="V19" s="228">
        <v>9</v>
      </c>
      <c r="W19" s="266"/>
      <c r="X19" s="229">
        <v>3</v>
      </c>
      <c r="Y19" s="229">
        <v>3</v>
      </c>
      <c r="Z19" s="229">
        <v>3</v>
      </c>
    </row>
    <row r="20" spans="1:26" x14ac:dyDescent="0.2">
      <c r="A20" s="32">
        <v>18</v>
      </c>
      <c r="B20" s="100">
        <v>6</v>
      </c>
      <c r="C20" s="193" t="s">
        <v>117</v>
      </c>
      <c r="D20" s="97" t="s">
        <v>566</v>
      </c>
      <c r="F20" s="96">
        <v>3</v>
      </c>
      <c r="G20" s="34">
        <v>8</v>
      </c>
      <c r="H20" s="46" t="s">
        <v>67</v>
      </c>
      <c r="I20" s="96">
        <v>2</v>
      </c>
      <c r="J20" s="37">
        <f t="shared" si="0"/>
        <v>93.520599913279625</v>
      </c>
      <c r="K20" s="96">
        <v>5</v>
      </c>
      <c r="L20" s="37">
        <f t="shared" si="1"/>
        <v>52.04119982655925</v>
      </c>
      <c r="M20" s="96">
        <v>3</v>
      </c>
      <c r="N20" s="37">
        <f t="shared" si="2"/>
        <v>79.259687322722812</v>
      </c>
      <c r="O20" s="40">
        <f t="shared" si="3"/>
        <v>224.82148706256169</v>
      </c>
      <c r="Q20" s="224">
        <v>3</v>
      </c>
      <c r="R20" s="229" t="s">
        <v>284</v>
      </c>
      <c r="S20" s="232" t="s">
        <v>285</v>
      </c>
      <c r="T20" s="231" t="s">
        <v>585</v>
      </c>
      <c r="U20" s="224" t="s">
        <v>68</v>
      </c>
      <c r="V20" s="228">
        <v>13</v>
      </c>
      <c r="W20" s="266"/>
      <c r="X20" s="229">
        <v>7</v>
      </c>
      <c r="Y20" s="229">
        <v>1</v>
      </c>
      <c r="Z20" s="229">
        <v>5</v>
      </c>
    </row>
    <row r="21" spans="1:26" x14ac:dyDescent="0.2">
      <c r="A21" s="32">
        <v>19</v>
      </c>
      <c r="B21" s="100">
        <v>858</v>
      </c>
      <c r="C21" s="121" t="s">
        <v>195</v>
      </c>
      <c r="D21" s="97" t="s">
        <v>511</v>
      </c>
      <c r="F21" s="96">
        <v>3</v>
      </c>
      <c r="G21" s="34">
        <v>8</v>
      </c>
      <c r="H21" s="46" t="s">
        <v>69</v>
      </c>
      <c r="I21" s="96">
        <v>5</v>
      </c>
      <c r="J21" s="37">
        <f t="shared" si="0"/>
        <v>52.04119982655925</v>
      </c>
      <c r="K21" s="96">
        <v>2</v>
      </c>
      <c r="L21" s="37">
        <f t="shared" si="1"/>
        <v>93.520599913279625</v>
      </c>
      <c r="M21" s="96">
        <v>3</v>
      </c>
      <c r="N21" s="37">
        <f t="shared" si="2"/>
        <v>79.259687322722812</v>
      </c>
      <c r="O21" s="40">
        <f t="shared" si="3"/>
        <v>224.82148706256169</v>
      </c>
      <c r="Q21" s="224">
        <v>4</v>
      </c>
      <c r="R21" s="229" t="s">
        <v>586</v>
      </c>
      <c r="S21" s="232" t="s">
        <v>126</v>
      </c>
      <c r="T21" s="231" t="s">
        <v>587</v>
      </c>
      <c r="U21" s="224" t="s">
        <v>68</v>
      </c>
      <c r="V21" s="228">
        <v>13</v>
      </c>
      <c r="W21" s="266"/>
      <c r="X21" s="229">
        <v>6</v>
      </c>
      <c r="Y21" s="229">
        <v>6</v>
      </c>
      <c r="Z21" s="229">
        <v>1</v>
      </c>
    </row>
    <row r="22" spans="1:26" x14ac:dyDescent="0.2">
      <c r="A22" s="32">
        <v>20</v>
      </c>
      <c r="B22" s="100" t="s">
        <v>326</v>
      </c>
      <c r="C22" s="98" t="s">
        <v>216</v>
      </c>
      <c r="D22" s="97" t="s">
        <v>327</v>
      </c>
      <c r="F22" s="96">
        <v>5</v>
      </c>
      <c r="G22" s="34">
        <v>13</v>
      </c>
      <c r="H22" s="46" t="s">
        <v>68</v>
      </c>
      <c r="I22" s="96">
        <v>4</v>
      </c>
      <c r="J22" s="37">
        <f t="shared" si="0"/>
        <v>82.041910532865671</v>
      </c>
      <c r="K22" s="96">
        <v>4</v>
      </c>
      <c r="L22" s="37">
        <f t="shared" si="1"/>
        <v>82.041910532865671</v>
      </c>
      <c r="M22" s="96">
        <v>7</v>
      </c>
      <c r="N22" s="37">
        <f t="shared" si="2"/>
        <v>56.534606969079647</v>
      </c>
      <c r="O22" s="40">
        <f t="shared" si="3"/>
        <v>220.61842803481099</v>
      </c>
      <c r="Q22" s="224">
        <v>5</v>
      </c>
      <c r="R22" s="229" t="s">
        <v>326</v>
      </c>
      <c r="S22" s="232" t="s">
        <v>216</v>
      </c>
      <c r="T22" s="231" t="s">
        <v>327</v>
      </c>
      <c r="U22" s="224" t="s">
        <v>68</v>
      </c>
      <c r="V22" s="228">
        <v>15</v>
      </c>
      <c r="W22" s="266"/>
      <c r="X22" s="229">
        <v>4</v>
      </c>
      <c r="Y22" s="229">
        <v>4</v>
      </c>
      <c r="Z22" s="229">
        <v>7</v>
      </c>
    </row>
    <row r="23" spans="1:26" x14ac:dyDescent="0.2">
      <c r="A23" s="32">
        <v>21</v>
      </c>
      <c r="B23" s="100">
        <v>2</v>
      </c>
      <c r="C23" s="98" t="s">
        <v>603</v>
      </c>
      <c r="D23" s="97" t="s">
        <v>604</v>
      </c>
      <c r="F23" s="96">
        <v>3</v>
      </c>
      <c r="G23" s="34">
        <v>6</v>
      </c>
      <c r="H23" s="46" t="s">
        <v>602</v>
      </c>
      <c r="I23" s="96">
        <v>2</v>
      </c>
      <c r="J23" s="37">
        <f t="shared" si="0"/>
        <v>88.104545880529969</v>
      </c>
      <c r="K23" s="96">
        <v>3</v>
      </c>
      <c r="L23" s="37">
        <f t="shared" si="1"/>
        <v>69.67696662330647</v>
      </c>
      <c r="M23" s="96">
        <v>4</v>
      </c>
      <c r="N23" s="37">
        <f t="shared" si="2"/>
        <v>51.760912590556813</v>
      </c>
      <c r="O23" s="40">
        <f t="shared" si="3"/>
        <v>209.54242509439325</v>
      </c>
      <c r="Q23" s="224">
        <v>6</v>
      </c>
      <c r="R23" s="229">
        <v>577</v>
      </c>
      <c r="S23" s="232" t="s">
        <v>120</v>
      </c>
      <c r="T23" s="231" t="s">
        <v>588</v>
      </c>
      <c r="U23" s="224" t="s">
        <v>68</v>
      </c>
      <c r="V23" s="228">
        <v>21</v>
      </c>
      <c r="W23" s="266"/>
      <c r="X23" s="229">
        <v>5</v>
      </c>
      <c r="Y23" s="229">
        <v>2</v>
      </c>
      <c r="Z23" s="269" t="s">
        <v>32</v>
      </c>
    </row>
    <row r="24" spans="1:26" x14ac:dyDescent="0.2">
      <c r="A24" s="32">
        <v>22</v>
      </c>
      <c r="B24" s="100" t="s">
        <v>311</v>
      </c>
      <c r="C24" s="98" t="s">
        <v>163</v>
      </c>
      <c r="D24" s="97" t="s">
        <v>567</v>
      </c>
      <c r="F24" s="96">
        <v>4</v>
      </c>
      <c r="G24" s="34">
        <v>8</v>
      </c>
      <c r="H24" s="46" t="s">
        <v>67</v>
      </c>
      <c r="I24" s="96">
        <v>6</v>
      </c>
      <c r="J24" s="37">
        <f t="shared" si="0"/>
        <v>38.749387366082999</v>
      </c>
      <c r="K24" s="96">
        <v>2</v>
      </c>
      <c r="L24" s="37">
        <f t="shared" si="1"/>
        <v>93.520599913279625</v>
      </c>
      <c r="M24" s="96">
        <v>4</v>
      </c>
      <c r="N24" s="37">
        <f t="shared" si="2"/>
        <v>65.510299956639813</v>
      </c>
      <c r="O24" s="40">
        <f t="shared" si="3"/>
        <v>197.78028723600244</v>
      </c>
      <c r="Q24" s="224">
        <v>7</v>
      </c>
      <c r="R24" s="229">
        <v>376</v>
      </c>
      <c r="S24" s="232" t="s">
        <v>589</v>
      </c>
      <c r="T24" s="231" t="s">
        <v>590</v>
      </c>
      <c r="U24" s="224" t="s">
        <v>68</v>
      </c>
      <c r="V24" s="228">
        <v>23</v>
      </c>
      <c r="W24" s="266"/>
      <c r="X24" s="229">
        <v>10</v>
      </c>
      <c r="Y24" s="229">
        <v>7</v>
      </c>
      <c r="Z24" s="229">
        <v>6</v>
      </c>
    </row>
    <row r="25" spans="1:26" x14ac:dyDescent="0.2">
      <c r="A25" s="32">
        <v>23</v>
      </c>
      <c r="B25" s="100" t="s">
        <v>287</v>
      </c>
      <c r="C25" s="193" t="s">
        <v>162</v>
      </c>
      <c r="D25" s="97" t="s">
        <v>331</v>
      </c>
      <c r="F25" s="96">
        <v>4</v>
      </c>
      <c r="G25" s="34">
        <v>8</v>
      </c>
      <c r="H25" s="46" t="s">
        <v>69</v>
      </c>
      <c r="I25" s="96">
        <v>3</v>
      </c>
      <c r="J25" s="37">
        <f t="shared" si="0"/>
        <v>79.259687322722812</v>
      </c>
      <c r="K25" s="96">
        <v>5</v>
      </c>
      <c r="L25" s="37">
        <f t="shared" si="1"/>
        <v>52.04119982655925</v>
      </c>
      <c r="M25" s="96">
        <v>4</v>
      </c>
      <c r="N25" s="37">
        <f t="shared" si="2"/>
        <v>65.510299956639813</v>
      </c>
      <c r="O25" s="40">
        <f t="shared" si="3"/>
        <v>196.81118710592187</v>
      </c>
      <c r="Q25" s="224">
        <v>8</v>
      </c>
      <c r="R25" s="229">
        <v>62</v>
      </c>
      <c r="S25" s="232" t="s">
        <v>128</v>
      </c>
      <c r="T25" s="231" t="s">
        <v>591</v>
      </c>
      <c r="U25" s="224" t="s">
        <v>68</v>
      </c>
      <c r="V25" s="228">
        <v>26</v>
      </c>
      <c r="W25" s="266"/>
      <c r="X25" s="229">
        <v>8</v>
      </c>
      <c r="Y25" s="269" t="s">
        <v>32</v>
      </c>
      <c r="Z25" s="229">
        <v>4</v>
      </c>
    </row>
    <row r="26" spans="1:26" x14ac:dyDescent="0.2">
      <c r="A26" s="32">
        <v>24</v>
      </c>
      <c r="B26" s="100" t="s">
        <v>628</v>
      </c>
      <c r="C26" s="98" t="s">
        <v>629</v>
      </c>
      <c r="D26" s="97" t="s">
        <v>630</v>
      </c>
      <c r="F26" s="96">
        <v>5</v>
      </c>
      <c r="G26" s="34">
        <v>8</v>
      </c>
      <c r="H26" s="46" t="s">
        <v>69</v>
      </c>
      <c r="I26" s="96">
        <v>4</v>
      </c>
      <c r="J26" s="37">
        <f t="shared" si="0"/>
        <v>65.510299956639813</v>
      </c>
      <c r="K26" s="96">
        <v>3</v>
      </c>
      <c r="L26" s="37">
        <f t="shared" si="1"/>
        <v>79.259687322722812</v>
      </c>
      <c r="M26" s="96">
        <v>5</v>
      </c>
      <c r="N26" s="37">
        <f t="shared" si="2"/>
        <v>52.04119982655925</v>
      </c>
      <c r="O26" s="40">
        <f t="shared" si="3"/>
        <v>196.81118710592187</v>
      </c>
      <c r="Q26" s="224">
        <v>9</v>
      </c>
      <c r="R26" s="229" t="s">
        <v>592</v>
      </c>
      <c r="S26" s="232" t="s">
        <v>593</v>
      </c>
      <c r="T26" s="231" t="s">
        <v>594</v>
      </c>
      <c r="U26" s="224" t="s">
        <v>68</v>
      </c>
      <c r="V26" s="228">
        <v>28</v>
      </c>
      <c r="W26" s="266"/>
      <c r="X26" s="229">
        <v>11</v>
      </c>
      <c r="Y26" s="229">
        <v>8</v>
      </c>
      <c r="Z26" s="229">
        <v>9</v>
      </c>
    </row>
    <row r="27" spans="1:26" x14ac:dyDescent="0.2">
      <c r="A27" s="32">
        <v>25</v>
      </c>
      <c r="B27" s="100" t="s">
        <v>307</v>
      </c>
      <c r="C27" s="98" t="s">
        <v>124</v>
      </c>
      <c r="D27" s="97" t="s">
        <v>577</v>
      </c>
      <c r="F27" s="96">
        <v>3</v>
      </c>
      <c r="G27" s="34">
        <v>7</v>
      </c>
      <c r="H27" s="46" t="s">
        <v>74</v>
      </c>
      <c r="I27" s="96">
        <v>3</v>
      </c>
      <c r="J27" s="37">
        <f t="shared" si="0"/>
        <v>75.108339281517374</v>
      </c>
      <c r="K27" s="96">
        <v>3</v>
      </c>
      <c r="L27" s="37">
        <f t="shared" si="1"/>
        <v>75.108339281517374</v>
      </c>
      <c r="M27" s="96">
        <v>5</v>
      </c>
      <c r="N27" s="37">
        <f t="shared" si="2"/>
        <v>44.318423213925236</v>
      </c>
      <c r="O27" s="40">
        <f t="shared" si="3"/>
        <v>194.53510177695998</v>
      </c>
      <c r="Q27" s="224">
        <v>10</v>
      </c>
      <c r="R27" s="229">
        <v>29</v>
      </c>
      <c r="S27" s="232" t="s">
        <v>637</v>
      </c>
      <c r="T27" s="231" t="s">
        <v>596</v>
      </c>
      <c r="U27" s="224" t="s">
        <v>68</v>
      </c>
      <c r="V27" s="228">
        <v>30</v>
      </c>
      <c r="W27" s="266"/>
      <c r="X27" s="229">
        <v>2</v>
      </c>
      <c r="Y27" s="269" t="s">
        <v>32</v>
      </c>
      <c r="Z27" s="269" t="s">
        <v>32</v>
      </c>
    </row>
    <row r="28" spans="1:26" x14ac:dyDescent="0.2">
      <c r="A28" s="32">
        <v>26</v>
      </c>
      <c r="B28" s="100">
        <v>5900</v>
      </c>
      <c r="C28" s="98" t="s">
        <v>578</v>
      </c>
      <c r="D28" s="97" t="s">
        <v>579</v>
      </c>
      <c r="F28" s="96">
        <v>4</v>
      </c>
      <c r="G28" s="34">
        <v>7</v>
      </c>
      <c r="H28" s="46" t="s">
        <v>74</v>
      </c>
      <c r="I28" s="96">
        <v>4</v>
      </c>
      <c r="J28" s="37">
        <f t="shared" si="0"/>
        <v>59.573237629720083</v>
      </c>
      <c r="K28" s="96">
        <v>4</v>
      </c>
      <c r="L28" s="37">
        <f t="shared" si="1"/>
        <v>59.573237629720083</v>
      </c>
      <c r="M28" s="96">
        <v>3</v>
      </c>
      <c r="N28" s="37">
        <f t="shared" si="2"/>
        <v>75.108339281517374</v>
      </c>
      <c r="O28" s="40">
        <f t="shared" si="3"/>
        <v>194.25481454095754</v>
      </c>
      <c r="Q28" s="224">
        <v>11</v>
      </c>
      <c r="R28" s="229" t="s">
        <v>597</v>
      </c>
      <c r="S28" s="232" t="s">
        <v>598</v>
      </c>
      <c r="T28" s="231" t="s">
        <v>599</v>
      </c>
      <c r="U28" s="224" t="s">
        <v>68</v>
      </c>
      <c r="V28" s="228">
        <v>31</v>
      </c>
      <c r="W28" s="266"/>
      <c r="X28" s="229">
        <v>9</v>
      </c>
      <c r="Y28" s="269" t="s">
        <v>32</v>
      </c>
      <c r="Z28" s="229">
        <v>8</v>
      </c>
    </row>
    <row r="29" spans="1:26" x14ac:dyDescent="0.2">
      <c r="A29" s="32">
        <v>27</v>
      </c>
      <c r="B29" s="100">
        <v>4389</v>
      </c>
      <c r="C29" s="98" t="s">
        <v>116</v>
      </c>
      <c r="D29" s="97" t="s">
        <v>617</v>
      </c>
      <c r="F29" s="96">
        <v>4</v>
      </c>
      <c r="G29" s="34">
        <v>9</v>
      </c>
      <c r="H29" s="46" t="s">
        <v>73</v>
      </c>
      <c r="I29" s="96" t="s">
        <v>32</v>
      </c>
      <c r="J29" s="37">
        <f t="shared" si="0"/>
        <v>0</v>
      </c>
      <c r="K29" s="96">
        <v>1</v>
      </c>
      <c r="L29" s="37">
        <f t="shared" si="1"/>
        <v>109.54242509439325</v>
      </c>
      <c r="M29" s="96">
        <v>3</v>
      </c>
      <c r="N29" s="37">
        <f t="shared" si="2"/>
        <v>82.548990324974412</v>
      </c>
      <c r="O29" s="40">
        <f t="shared" si="3"/>
        <v>192.09141541936765</v>
      </c>
      <c r="Q29" s="224">
        <v>12</v>
      </c>
      <c r="R29" s="229" t="s">
        <v>600</v>
      </c>
      <c r="S29" s="232" t="s">
        <v>322</v>
      </c>
      <c r="T29" s="231" t="s">
        <v>323</v>
      </c>
      <c r="U29" s="224" t="s">
        <v>68</v>
      </c>
      <c r="V29" s="228">
        <v>38</v>
      </c>
      <c r="W29" s="266"/>
      <c r="X29" s="229" t="s">
        <v>31</v>
      </c>
      <c r="Y29" s="229" t="s">
        <v>31</v>
      </c>
      <c r="Z29" s="229">
        <v>10</v>
      </c>
    </row>
    <row r="30" spans="1:26" x14ac:dyDescent="0.2">
      <c r="A30" s="32">
        <v>28</v>
      </c>
      <c r="B30" s="100" t="s">
        <v>306</v>
      </c>
      <c r="C30" s="98" t="s">
        <v>142</v>
      </c>
      <c r="D30" s="97" t="s">
        <v>619</v>
      </c>
      <c r="F30" s="96">
        <v>5</v>
      </c>
      <c r="G30" s="34">
        <v>9</v>
      </c>
      <c r="H30" s="46" t="s">
        <v>73</v>
      </c>
      <c r="I30" s="96">
        <v>3</v>
      </c>
      <c r="J30" s="37">
        <f t="shared" si="0"/>
        <v>82.548990324974412</v>
      </c>
      <c r="K30" s="96">
        <v>7</v>
      </c>
      <c r="L30" s="37">
        <f t="shared" si="1"/>
        <v>34.424778027584011</v>
      </c>
      <c r="M30" s="96">
        <v>5</v>
      </c>
      <c r="N30" s="37">
        <f t="shared" si="2"/>
        <v>58.108280606588615</v>
      </c>
      <c r="O30" s="40">
        <f t="shared" si="3"/>
        <v>175.08204895914704</v>
      </c>
      <c r="Q30" s="224" t="s">
        <v>601</v>
      </c>
      <c r="R30" s="229" t="s">
        <v>286</v>
      </c>
      <c r="S30" s="232" t="s">
        <v>132</v>
      </c>
      <c r="T30" s="231" t="s">
        <v>333</v>
      </c>
      <c r="U30" s="224" t="s">
        <v>68</v>
      </c>
      <c r="V30" s="228">
        <v>42</v>
      </c>
      <c r="W30" s="266"/>
      <c r="X30" s="229" t="s">
        <v>31</v>
      </c>
      <c r="Y30" s="229" t="s">
        <v>31</v>
      </c>
      <c r="Z30" s="229" t="s">
        <v>31</v>
      </c>
    </row>
    <row r="31" spans="1:26" x14ac:dyDescent="0.2">
      <c r="A31" s="32">
        <v>29</v>
      </c>
      <c r="B31" s="100">
        <v>577</v>
      </c>
      <c r="C31" s="193" t="s">
        <v>120</v>
      </c>
      <c r="D31" s="97" t="s">
        <v>588</v>
      </c>
      <c r="F31" s="96">
        <v>6</v>
      </c>
      <c r="G31" s="34">
        <v>13</v>
      </c>
      <c r="H31" s="46" t="s">
        <v>68</v>
      </c>
      <c r="I31" s="96">
        <v>5</v>
      </c>
      <c r="J31" s="37">
        <f t="shared" si="0"/>
        <v>73.380502710477401</v>
      </c>
      <c r="K31" s="96">
        <v>2</v>
      </c>
      <c r="L31" s="37">
        <f t="shared" si="1"/>
        <v>100.43682587412086</v>
      </c>
      <c r="M31" s="96" t="s">
        <v>32</v>
      </c>
      <c r="N31" s="37">
        <f t="shared" si="2"/>
        <v>0</v>
      </c>
      <c r="O31" s="40">
        <f t="shared" si="3"/>
        <v>173.81732858459827</v>
      </c>
      <c r="Q31" s="187">
        <v>1</v>
      </c>
      <c r="R31" s="188" t="s">
        <v>221</v>
      </c>
      <c r="S31" s="189" t="s">
        <v>194</v>
      </c>
      <c r="T31" s="190" t="s">
        <v>334</v>
      </c>
      <c r="U31" s="187" t="s">
        <v>602</v>
      </c>
      <c r="V31" s="191">
        <v>4</v>
      </c>
      <c r="W31" s="267"/>
      <c r="X31" s="192">
        <v>1</v>
      </c>
      <c r="Y31" s="192">
        <v>2</v>
      </c>
      <c r="Z31" s="192">
        <v>1</v>
      </c>
    </row>
    <row r="32" spans="1:26" x14ac:dyDescent="0.2">
      <c r="A32" s="32">
        <v>30</v>
      </c>
      <c r="B32" s="100" t="s">
        <v>620</v>
      </c>
      <c r="C32" s="121" t="s">
        <v>621</v>
      </c>
      <c r="D32" s="97" t="s">
        <v>622</v>
      </c>
      <c r="F32" s="96">
        <v>6</v>
      </c>
      <c r="G32" s="34">
        <v>9</v>
      </c>
      <c r="H32" s="46" t="s">
        <v>73</v>
      </c>
      <c r="I32" s="96">
        <v>6</v>
      </c>
      <c r="J32" s="37">
        <f t="shared" si="0"/>
        <v>46.205357035001256</v>
      </c>
      <c r="K32" s="96">
        <v>3</v>
      </c>
      <c r="L32" s="37">
        <f t="shared" si="1"/>
        <v>82.548990324974412</v>
      </c>
      <c r="M32" s="96">
        <v>7</v>
      </c>
      <c r="N32" s="37">
        <f t="shared" si="2"/>
        <v>34.424778027584011</v>
      </c>
      <c r="O32" s="40">
        <f t="shared" si="3"/>
        <v>163.17912538755968</v>
      </c>
      <c r="Q32" s="187">
        <v>2</v>
      </c>
      <c r="R32" s="188">
        <v>88</v>
      </c>
      <c r="S32" s="189" t="s">
        <v>199</v>
      </c>
      <c r="T32" s="190" t="s">
        <v>227</v>
      </c>
      <c r="U32" s="187" t="s">
        <v>602</v>
      </c>
      <c r="V32" s="191">
        <v>7</v>
      </c>
      <c r="W32" s="267"/>
      <c r="X32" s="192">
        <v>3</v>
      </c>
      <c r="Y32" s="192">
        <v>1</v>
      </c>
      <c r="Z32" s="192">
        <v>3</v>
      </c>
    </row>
    <row r="33" spans="1:26" x14ac:dyDescent="0.2">
      <c r="A33" s="32">
        <v>31</v>
      </c>
      <c r="B33" s="100">
        <v>4595</v>
      </c>
      <c r="C33" s="98" t="s">
        <v>250</v>
      </c>
      <c r="D33" s="97" t="s">
        <v>623</v>
      </c>
      <c r="F33" s="96">
        <v>7</v>
      </c>
      <c r="G33" s="34">
        <v>9</v>
      </c>
      <c r="H33" s="46" t="s">
        <v>73</v>
      </c>
      <c r="I33" s="96">
        <v>5</v>
      </c>
      <c r="J33" s="37">
        <f t="shared" si="0"/>
        <v>58.108280606588615</v>
      </c>
      <c r="K33" s="96">
        <v>5</v>
      </c>
      <c r="L33" s="37">
        <f t="shared" si="1"/>
        <v>58.108280606588615</v>
      </c>
      <c r="M33" s="96">
        <v>6</v>
      </c>
      <c r="N33" s="37">
        <f t="shared" si="2"/>
        <v>46.205357035001256</v>
      </c>
      <c r="O33" s="40">
        <f t="shared" si="3"/>
        <v>162.42191824817849</v>
      </c>
      <c r="Q33" s="187">
        <v>3</v>
      </c>
      <c r="R33" s="188">
        <v>2</v>
      </c>
      <c r="S33" s="189" t="s">
        <v>603</v>
      </c>
      <c r="T33" s="190" t="s">
        <v>604</v>
      </c>
      <c r="U33" s="187" t="s">
        <v>602</v>
      </c>
      <c r="V33" s="191">
        <v>9</v>
      </c>
      <c r="W33" s="267"/>
      <c r="X33" s="192">
        <v>2</v>
      </c>
      <c r="Y33" s="192">
        <v>3</v>
      </c>
      <c r="Z33" s="192">
        <v>4</v>
      </c>
    </row>
    <row r="34" spans="1:26" x14ac:dyDescent="0.2">
      <c r="A34" s="32">
        <v>32</v>
      </c>
      <c r="B34" s="100">
        <v>376</v>
      </c>
      <c r="C34" s="98" t="s">
        <v>589</v>
      </c>
      <c r="D34" s="97" t="s">
        <v>590</v>
      </c>
      <c r="F34" s="96">
        <v>7</v>
      </c>
      <c r="G34" s="34">
        <v>13</v>
      </c>
      <c r="H34" s="46" t="s">
        <v>68</v>
      </c>
      <c r="I34" s="96">
        <v>10</v>
      </c>
      <c r="J34" s="37">
        <f t="shared" si="0"/>
        <v>31.908664292299139</v>
      </c>
      <c r="K34" s="96">
        <v>7</v>
      </c>
      <c r="L34" s="37">
        <f t="shared" si="1"/>
        <v>56.534606969079647</v>
      </c>
      <c r="M34" s="96">
        <v>6</v>
      </c>
      <c r="N34" s="37">
        <f t="shared" si="2"/>
        <v>64.896382557693471</v>
      </c>
      <c r="O34" s="40">
        <f t="shared" si="3"/>
        <v>153.33965381907225</v>
      </c>
      <c r="Q34" s="187">
        <v>4</v>
      </c>
      <c r="R34" s="188">
        <v>464</v>
      </c>
      <c r="S34" s="189" t="s">
        <v>275</v>
      </c>
      <c r="T34" s="190" t="s">
        <v>605</v>
      </c>
      <c r="U34" s="187" t="s">
        <v>602</v>
      </c>
      <c r="V34" s="191">
        <v>13</v>
      </c>
      <c r="W34" s="267"/>
      <c r="X34" s="192">
        <v>4</v>
      </c>
      <c r="Y34" s="192">
        <v>4</v>
      </c>
      <c r="Z34" s="192">
        <v>5</v>
      </c>
    </row>
    <row r="35" spans="1:26" x14ac:dyDescent="0.2">
      <c r="A35" s="32">
        <v>33</v>
      </c>
      <c r="B35" s="100" t="s">
        <v>568</v>
      </c>
      <c r="C35" s="121" t="s">
        <v>569</v>
      </c>
      <c r="D35" s="97" t="s">
        <v>570</v>
      </c>
      <c r="F35" s="96">
        <v>5</v>
      </c>
      <c r="G35" s="34">
        <v>8</v>
      </c>
      <c r="H35" s="46" t="s">
        <v>67</v>
      </c>
      <c r="I35" s="96">
        <v>8</v>
      </c>
      <c r="J35" s="37">
        <f t="shared" ref="J35:J57" si="4">IF(OR(I35="DSQ",I35="RAF",I35="DNC",I35="DPG"),0,IF(OR(I35="DNS",I35="DNF"),100*(($G35-$G35+1)/$G35)+10*(LOG($G35/$G35)),100*(($G35-I35+1)/$G35)+10*(LOG($G35/I35))))</f>
        <v>12.5</v>
      </c>
      <c r="K35" s="96">
        <v>1</v>
      </c>
      <c r="L35" s="37">
        <f t="shared" ref="L35:L57" si="5">IF(OR(K35="DSQ",K35="RAF",K35="DNC",K35="DPG"),0,IF(OR(K35="DNS",K35="DNF"),100*(($G35-$G35+1)/$G35)+10*(LOG($G35/$G35)),100*(($G35-K35+1)/$G35)+10*(LOG($G35/K35))))</f>
        <v>109.03089986991944</v>
      </c>
      <c r="M35" s="96">
        <v>7</v>
      </c>
      <c r="N35" s="37">
        <f t="shared" ref="N35:N57" si="6">IF(OR(M35="DSQ",M35="RAF",M35="DNC",M35="DPG"),0,IF(OR(M35="DNS",M35="DNF"),100*(($G35-$G35+1)/$G35)+10*(LOG($G35/$G35)),100*(($G35-M35+1)/$G35)+10*(LOG($G35/M35))))</f>
        <v>25.579919469776868</v>
      </c>
      <c r="O35" s="40">
        <f t="shared" ref="O35:O57" si="7">J35+L35+N35</f>
        <v>147.11081933969632</v>
      </c>
      <c r="Q35" s="187">
        <v>5</v>
      </c>
      <c r="R35" s="192" t="s">
        <v>220</v>
      </c>
      <c r="S35" s="209" t="s">
        <v>190</v>
      </c>
      <c r="T35" s="208" t="s">
        <v>606</v>
      </c>
      <c r="U35" s="187" t="s">
        <v>602</v>
      </c>
      <c r="V35" s="191">
        <v>16</v>
      </c>
      <c r="W35" s="267"/>
      <c r="X35" s="268" t="s">
        <v>30</v>
      </c>
      <c r="Y35" s="268" t="s">
        <v>32</v>
      </c>
      <c r="Z35" s="192">
        <v>2</v>
      </c>
    </row>
    <row r="36" spans="1:26" x14ac:dyDescent="0.2">
      <c r="A36" s="32">
        <v>34</v>
      </c>
      <c r="B36" s="100">
        <v>12</v>
      </c>
      <c r="C36" s="98" t="s">
        <v>631</v>
      </c>
      <c r="D36" s="97" t="s">
        <v>249</v>
      </c>
      <c r="F36" s="96">
        <v>6</v>
      </c>
      <c r="G36" s="34">
        <v>8</v>
      </c>
      <c r="H36" s="46" t="s">
        <v>69</v>
      </c>
      <c r="I36" s="96">
        <v>4</v>
      </c>
      <c r="J36" s="37">
        <f t="shared" si="4"/>
        <v>65.510299956639813</v>
      </c>
      <c r="K36" s="96">
        <v>6</v>
      </c>
      <c r="L36" s="37">
        <f t="shared" si="5"/>
        <v>38.749387366082999</v>
      </c>
      <c r="M36" s="96">
        <v>6</v>
      </c>
      <c r="N36" s="37">
        <f t="shared" si="6"/>
        <v>38.749387366082999</v>
      </c>
      <c r="O36" s="40">
        <f t="shared" si="7"/>
        <v>143.00907468880581</v>
      </c>
      <c r="Q36" s="187" t="s">
        <v>601</v>
      </c>
      <c r="R36" s="192" t="s">
        <v>607</v>
      </c>
      <c r="S36" s="209" t="s">
        <v>608</v>
      </c>
      <c r="T36" s="208" t="s">
        <v>609</v>
      </c>
      <c r="U36" s="187" t="s">
        <v>602</v>
      </c>
      <c r="V36" s="191">
        <v>21</v>
      </c>
      <c r="W36" s="267"/>
      <c r="X36" s="192" t="s">
        <v>31</v>
      </c>
      <c r="Y36" s="192" t="s">
        <v>31</v>
      </c>
      <c r="Z36" s="192" t="s">
        <v>31</v>
      </c>
    </row>
    <row r="37" spans="1:26" x14ac:dyDescent="0.2">
      <c r="A37" s="32">
        <v>35</v>
      </c>
      <c r="B37" s="100" t="s">
        <v>571</v>
      </c>
      <c r="C37" s="98" t="s">
        <v>225</v>
      </c>
      <c r="D37" s="97" t="s">
        <v>572</v>
      </c>
      <c r="F37" s="96">
        <v>6</v>
      </c>
      <c r="G37" s="34">
        <v>8</v>
      </c>
      <c r="H37" s="46" t="s">
        <v>67</v>
      </c>
      <c r="I37" s="96">
        <v>5</v>
      </c>
      <c r="J37" s="37">
        <f t="shared" si="4"/>
        <v>52.04119982655925</v>
      </c>
      <c r="K37" s="96">
        <v>6</v>
      </c>
      <c r="L37" s="37">
        <f t="shared" si="5"/>
        <v>38.749387366082999</v>
      </c>
      <c r="M37" s="96">
        <v>5</v>
      </c>
      <c r="N37" s="37">
        <f t="shared" si="6"/>
        <v>52.04119982655925</v>
      </c>
      <c r="O37" s="40">
        <f t="shared" si="7"/>
        <v>142.8317870192015</v>
      </c>
      <c r="Q37" s="224">
        <v>1</v>
      </c>
      <c r="R37" s="229" t="s">
        <v>72</v>
      </c>
      <c r="S37" s="232" t="s">
        <v>118</v>
      </c>
      <c r="T37" s="231" t="s">
        <v>610</v>
      </c>
      <c r="U37" s="224" t="s">
        <v>71</v>
      </c>
      <c r="V37" s="228">
        <v>5</v>
      </c>
      <c r="W37" s="266"/>
      <c r="X37" s="229">
        <v>1</v>
      </c>
      <c r="Y37" s="229">
        <v>1</v>
      </c>
      <c r="Z37" s="229">
        <v>3</v>
      </c>
    </row>
    <row r="38" spans="1:26" x14ac:dyDescent="0.2">
      <c r="A38" s="32">
        <v>36</v>
      </c>
      <c r="B38" s="100">
        <v>464</v>
      </c>
      <c r="C38" s="98" t="s">
        <v>275</v>
      </c>
      <c r="D38" s="97" t="s">
        <v>605</v>
      </c>
      <c r="F38" s="96">
        <v>4</v>
      </c>
      <c r="G38" s="34">
        <v>6</v>
      </c>
      <c r="H38" s="46" t="s">
        <v>602</v>
      </c>
      <c r="I38" s="96">
        <v>4</v>
      </c>
      <c r="J38" s="37">
        <f t="shared" si="4"/>
        <v>51.760912590556813</v>
      </c>
      <c r="K38" s="96">
        <v>4</v>
      </c>
      <c r="L38" s="37">
        <f t="shared" si="5"/>
        <v>51.760912590556813</v>
      </c>
      <c r="M38" s="96">
        <v>5</v>
      </c>
      <c r="N38" s="37">
        <f t="shared" si="6"/>
        <v>34.12514579380958</v>
      </c>
      <c r="O38" s="40">
        <f t="shared" si="7"/>
        <v>137.64697097492319</v>
      </c>
      <c r="Q38" s="224">
        <v>2</v>
      </c>
      <c r="R38" s="229" t="s">
        <v>611</v>
      </c>
      <c r="S38" s="232" t="s">
        <v>273</v>
      </c>
      <c r="T38" s="231" t="s">
        <v>612</v>
      </c>
      <c r="U38" s="224" t="s">
        <v>71</v>
      </c>
      <c r="V38" s="228">
        <v>6</v>
      </c>
      <c r="W38" s="266"/>
      <c r="X38" s="229">
        <v>2</v>
      </c>
      <c r="Y38" s="229">
        <v>2</v>
      </c>
      <c r="Z38" s="229">
        <v>2</v>
      </c>
    </row>
    <row r="39" spans="1:26" x14ac:dyDescent="0.2">
      <c r="A39" s="32">
        <v>37</v>
      </c>
      <c r="B39" s="100" t="s">
        <v>580</v>
      </c>
      <c r="C39" s="98" t="s">
        <v>581</v>
      </c>
      <c r="D39" s="97" t="s">
        <v>582</v>
      </c>
      <c r="F39" s="96">
        <v>5</v>
      </c>
      <c r="G39" s="34">
        <v>7</v>
      </c>
      <c r="H39" s="46" t="s">
        <v>74</v>
      </c>
      <c r="I39" s="96">
        <v>7</v>
      </c>
      <c r="J39" s="37">
        <f t="shared" si="4"/>
        <v>14.285714285714285</v>
      </c>
      <c r="K39" s="96">
        <v>2</v>
      </c>
      <c r="L39" s="37">
        <f t="shared" si="5"/>
        <v>91.154966157788465</v>
      </c>
      <c r="M39" s="96">
        <v>6</v>
      </c>
      <c r="N39" s="37">
        <f t="shared" si="6"/>
        <v>29.2408964677347</v>
      </c>
      <c r="O39" s="40">
        <f t="shared" si="7"/>
        <v>134.68157691123744</v>
      </c>
      <c r="Q39" s="224">
        <v>3</v>
      </c>
      <c r="R39" s="229" t="s">
        <v>315</v>
      </c>
      <c r="S39" s="232" t="s">
        <v>316</v>
      </c>
      <c r="T39" s="231" t="s">
        <v>613</v>
      </c>
      <c r="U39" s="224" t="s">
        <v>71</v>
      </c>
      <c r="V39" s="228">
        <v>8</v>
      </c>
      <c r="W39" s="266"/>
      <c r="X39" s="229">
        <v>3</v>
      </c>
      <c r="Y39" s="229">
        <v>4</v>
      </c>
      <c r="Z39" s="229">
        <v>3</v>
      </c>
    </row>
    <row r="40" spans="1:26" x14ac:dyDescent="0.2">
      <c r="A40" s="32">
        <v>38</v>
      </c>
      <c r="B40" s="100">
        <v>4496</v>
      </c>
      <c r="C40" s="98" t="s">
        <v>140</v>
      </c>
      <c r="D40" s="97" t="s">
        <v>246</v>
      </c>
      <c r="F40" s="96">
        <v>6</v>
      </c>
      <c r="G40" s="34">
        <v>7</v>
      </c>
      <c r="H40" s="46" t="s">
        <v>74</v>
      </c>
      <c r="I40" s="96">
        <v>6</v>
      </c>
      <c r="J40" s="37">
        <f t="shared" si="4"/>
        <v>29.2408964677347</v>
      </c>
      <c r="K40" s="96">
        <v>5</v>
      </c>
      <c r="L40" s="37">
        <f t="shared" si="5"/>
        <v>44.318423213925236</v>
      </c>
      <c r="M40" s="96">
        <v>4</v>
      </c>
      <c r="N40" s="37">
        <f t="shared" si="6"/>
        <v>59.573237629720083</v>
      </c>
      <c r="O40" s="40">
        <f t="shared" si="7"/>
        <v>133.13255731138003</v>
      </c>
      <c r="Q40" s="224">
        <v>4</v>
      </c>
      <c r="R40" s="229" t="s">
        <v>356</v>
      </c>
      <c r="S40" s="232" t="s">
        <v>106</v>
      </c>
      <c r="T40" s="231" t="s">
        <v>614</v>
      </c>
      <c r="U40" s="224" t="s">
        <v>71</v>
      </c>
      <c r="V40" s="228">
        <v>11</v>
      </c>
      <c r="W40" s="266"/>
      <c r="X40" s="229">
        <v>4</v>
      </c>
      <c r="Y40" s="229">
        <v>3</v>
      </c>
      <c r="Z40" s="229">
        <v>4</v>
      </c>
    </row>
    <row r="41" spans="1:26" x14ac:dyDescent="0.2">
      <c r="A41" s="32">
        <v>39</v>
      </c>
      <c r="B41" s="100">
        <v>3</v>
      </c>
      <c r="C41" s="98" t="s">
        <v>131</v>
      </c>
      <c r="D41" s="97" t="s">
        <v>573</v>
      </c>
      <c r="F41" s="96">
        <v>7</v>
      </c>
      <c r="G41" s="34">
        <v>8</v>
      </c>
      <c r="H41" s="46" t="s">
        <v>67</v>
      </c>
      <c r="I41" s="96">
        <v>3</v>
      </c>
      <c r="J41" s="37">
        <f t="shared" si="4"/>
        <v>79.259687322722812</v>
      </c>
      <c r="K41" s="96">
        <v>8</v>
      </c>
      <c r="L41" s="37">
        <f t="shared" si="5"/>
        <v>12.5</v>
      </c>
      <c r="M41" s="96">
        <v>6</v>
      </c>
      <c r="N41" s="37">
        <f t="shared" si="6"/>
        <v>38.749387366082999</v>
      </c>
      <c r="O41" s="40">
        <f t="shared" si="7"/>
        <v>130.50907468880581</v>
      </c>
      <c r="Q41" s="187">
        <v>1</v>
      </c>
      <c r="R41" s="192">
        <v>2054</v>
      </c>
      <c r="S41" s="209" t="s">
        <v>201</v>
      </c>
      <c r="T41" s="208" t="s">
        <v>243</v>
      </c>
      <c r="U41" s="187" t="s">
        <v>73</v>
      </c>
      <c r="V41" s="191">
        <v>7</v>
      </c>
      <c r="W41" s="267"/>
      <c r="X41" s="192">
        <v>1</v>
      </c>
      <c r="Y41" s="192">
        <v>4</v>
      </c>
      <c r="Z41" s="192">
        <v>2</v>
      </c>
    </row>
    <row r="42" spans="1:26" x14ac:dyDescent="0.2">
      <c r="A42" s="32">
        <v>40</v>
      </c>
      <c r="B42" s="100">
        <v>62</v>
      </c>
      <c r="C42" s="98" t="s">
        <v>128</v>
      </c>
      <c r="D42" s="97" t="s">
        <v>591</v>
      </c>
      <c r="F42" s="96">
        <v>8</v>
      </c>
      <c r="G42" s="34">
        <v>13</v>
      </c>
      <c r="H42" s="46" t="s">
        <v>68</v>
      </c>
      <c r="I42" s="96">
        <v>8</v>
      </c>
      <c r="J42" s="37">
        <f t="shared" si="4"/>
        <v>48.262379806995085</v>
      </c>
      <c r="K42" s="96" t="s">
        <v>32</v>
      </c>
      <c r="L42" s="37">
        <f t="shared" si="5"/>
        <v>0</v>
      </c>
      <c r="M42" s="96">
        <v>4</v>
      </c>
      <c r="N42" s="37">
        <f t="shared" si="6"/>
        <v>82.041910532865671</v>
      </c>
      <c r="O42" s="40">
        <f t="shared" si="7"/>
        <v>130.30429033986076</v>
      </c>
      <c r="Q42" s="187">
        <v>2</v>
      </c>
      <c r="R42" s="192">
        <v>4429</v>
      </c>
      <c r="S42" s="209" t="s">
        <v>204</v>
      </c>
      <c r="T42" s="208" t="s">
        <v>615</v>
      </c>
      <c r="U42" s="187" t="s">
        <v>73</v>
      </c>
      <c r="V42" s="191">
        <v>10</v>
      </c>
      <c r="W42" s="267"/>
      <c r="X42" s="192">
        <v>4</v>
      </c>
      <c r="Y42" s="192">
        <v>2</v>
      </c>
      <c r="Z42" s="192">
        <v>4</v>
      </c>
    </row>
    <row r="43" spans="1:26" x14ac:dyDescent="0.2">
      <c r="A43" s="32">
        <v>41</v>
      </c>
      <c r="B43" s="100" t="s">
        <v>315</v>
      </c>
      <c r="C43" s="98" t="s">
        <v>316</v>
      </c>
      <c r="D43" s="97" t="s">
        <v>613</v>
      </c>
      <c r="F43" s="96">
        <v>3</v>
      </c>
      <c r="G43" s="34">
        <v>4</v>
      </c>
      <c r="H43" s="46" t="s">
        <v>71</v>
      </c>
      <c r="I43" s="96">
        <v>3</v>
      </c>
      <c r="J43" s="37">
        <f t="shared" si="4"/>
        <v>51.249387366082999</v>
      </c>
      <c r="K43" s="96">
        <v>4</v>
      </c>
      <c r="L43" s="37">
        <f t="shared" si="5"/>
        <v>25</v>
      </c>
      <c r="M43" s="96">
        <v>3</v>
      </c>
      <c r="N43" s="37">
        <f t="shared" si="6"/>
        <v>51.249387366082999</v>
      </c>
      <c r="O43" s="40">
        <f t="shared" si="7"/>
        <v>127.498774732166</v>
      </c>
      <c r="Q43" s="187">
        <v>3</v>
      </c>
      <c r="R43" s="192" t="s">
        <v>302</v>
      </c>
      <c r="S43" s="209" t="s">
        <v>292</v>
      </c>
      <c r="T43" s="208" t="s">
        <v>616</v>
      </c>
      <c r="U43" s="187" t="s">
        <v>73</v>
      </c>
      <c r="V43" s="191">
        <v>11</v>
      </c>
      <c r="W43" s="267"/>
      <c r="X43" s="192">
        <v>2</v>
      </c>
      <c r="Y43" s="192">
        <v>8</v>
      </c>
      <c r="Z43" s="192">
        <v>1</v>
      </c>
    </row>
    <row r="44" spans="1:26" x14ac:dyDescent="0.2">
      <c r="A44" s="32">
        <v>42</v>
      </c>
      <c r="B44" s="100" t="s">
        <v>592</v>
      </c>
      <c r="C44" s="121" t="s">
        <v>593</v>
      </c>
      <c r="D44" s="97" t="s">
        <v>594</v>
      </c>
      <c r="F44" s="96">
        <v>9</v>
      </c>
      <c r="G44" s="34">
        <v>13</v>
      </c>
      <c r="H44" s="46" t="s">
        <v>68</v>
      </c>
      <c r="I44" s="96">
        <v>11</v>
      </c>
      <c r="J44" s="37">
        <f t="shared" si="4"/>
        <v>23.802429748409192</v>
      </c>
      <c r="K44" s="96">
        <v>8</v>
      </c>
      <c r="L44" s="37">
        <f t="shared" si="5"/>
        <v>48.262379806995085</v>
      </c>
      <c r="M44" s="96">
        <v>9</v>
      </c>
      <c r="N44" s="37">
        <f t="shared" si="6"/>
        <v>40.058546890213584</v>
      </c>
      <c r="O44" s="40">
        <f t="shared" si="7"/>
        <v>112.12335644561787</v>
      </c>
      <c r="Q44" s="187">
        <v>4</v>
      </c>
      <c r="R44" s="192">
        <v>4389</v>
      </c>
      <c r="S44" s="209" t="s">
        <v>116</v>
      </c>
      <c r="T44" s="208" t="s">
        <v>617</v>
      </c>
      <c r="U44" s="187" t="s">
        <v>73</v>
      </c>
      <c r="V44" s="191">
        <v>14</v>
      </c>
      <c r="W44" s="267"/>
      <c r="X44" s="268" t="s">
        <v>32</v>
      </c>
      <c r="Y44" s="192">
        <v>1</v>
      </c>
      <c r="Z44" s="192">
        <v>3</v>
      </c>
    </row>
    <row r="45" spans="1:26" x14ac:dyDescent="0.2">
      <c r="A45" s="32">
        <v>43</v>
      </c>
      <c r="B45" s="100" t="s">
        <v>220</v>
      </c>
      <c r="C45" s="98" t="s">
        <v>190</v>
      </c>
      <c r="D45" s="97" t="s">
        <v>606</v>
      </c>
      <c r="F45" s="96">
        <v>5</v>
      </c>
      <c r="G45" s="34">
        <v>6</v>
      </c>
      <c r="H45" s="46" t="s">
        <v>602</v>
      </c>
      <c r="I45" s="96" t="s">
        <v>30</v>
      </c>
      <c r="J45" s="37">
        <f t="shared" si="4"/>
        <v>16.666666666666664</v>
      </c>
      <c r="K45" s="96" t="s">
        <v>32</v>
      </c>
      <c r="L45" s="37">
        <f t="shared" si="5"/>
        <v>0</v>
      </c>
      <c r="M45" s="96">
        <v>2</v>
      </c>
      <c r="N45" s="37">
        <f t="shared" si="6"/>
        <v>88.104545880529969</v>
      </c>
      <c r="O45" s="40">
        <f t="shared" si="7"/>
        <v>104.77121254719663</v>
      </c>
      <c r="Q45" s="187">
        <v>5</v>
      </c>
      <c r="R45" s="192" t="s">
        <v>306</v>
      </c>
      <c r="S45" s="209" t="s">
        <v>142</v>
      </c>
      <c r="T45" s="208" t="s">
        <v>619</v>
      </c>
      <c r="U45" s="187" t="s">
        <v>73</v>
      </c>
      <c r="V45" s="191">
        <v>15</v>
      </c>
      <c r="W45" s="267"/>
      <c r="X45" s="192">
        <v>3</v>
      </c>
      <c r="Y45" s="192">
        <v>7</v>
      </c>
      <c r="Z45" s="192">
        <v>5</v>
      </c>
    </row>
    <row r="46" spans="1:26" x14ac:dyDescent="0.2">
      <c r="A46" s="32">
        <v>44</v>
      </c>
      <c r="B46" s="100" t="s">
        <v>624</v>
      </c>
      <c r="C46" s="98" t="s">
        <v>143</v>
      </c>
      <c r="D46" s="97" t="s">
        <v>625</v>
      </c>
      <c r="F46" s="96">
        <v>8</v>
      </c>
      <c r="G46" s="34">
        <v>9</v>
      </c>
      <c r="H46" s="46" t="s">
        <v>73</v>
      </c>
      <c r="I46" s="96">
        <v>7</v>
      </c>
      <c r="J46" s="37">
        <f t="shared" si="4"/>
        <v>34.424778027584011</v>
      </c>
      <c r="K46" s="96">
        <v>6</v>
      </c>
      <c r="L46" s="37">
        <f t="shared" si="5"/>
        <v>46.205357035001256</v>
      </c>
      <c r="M46" s="96">
        <v>8</v>
      </c>
      <c r="N46" s="37">
        <f t="shared" si="6"/>
        <v>22.733747446696036</v>
      </c>
      <c r="O46" s="40">
        <f t="shared" si="7"/>
        <v>103.3638825092813</v>
      </c>
      <c r="Q46" s="187">
        <v>6</v>
      </c>
      <c r="R46" s="192" t="s">
        <v>620</v>
      </c>
      <c r="S46" s="209" t="s">
        <v>621</v>
      </c>
      <c r="T46" s="208" t="s">
        <v>622</v>
      </c>
      <c r="U46" s="187" t="s">
        <v>73</v>
      </c>
      <c r="V46" s="191">
        <v>16</v>
      </c>
      <c r="W46" s="267"/>
      <c r="X46" s="192">
        <v>6</v>
      </c>
      <c r="Y46" s="192">
        <v>3</v>
      </c>
      <c r="Z46" s="192">
        <v>7</v>
      </c>
    </row>
    <row r="47" spans="1:26" x14ac:dyDescent="0.2">
      <c r="A47" s="32">
        <v>45</v>
      </c>
      <c r="B47" s="100" t="s">
        <v>356</v>
      </c>
      <c r="C47" s="98" t="s">
        <v>106</v>
      </c>
      <c r="D47" s="97" t="s">
        <v>614</v>
      </c>
      <c r="F47" s="96">
        <v>4</v>
      </c>
      <c r="G47" s="34">
        <v>4</v>
      </c>
      <c r="H47" s="46" t="s">
        <v>71</v>
      </c>
      <c r="I47" s="96">
        <v>4</v>
      </c>
      <c r="J47" s="37">
        <f t="shared" si="4"/>
        <v>25</v>
      </c>
      <c r="K47" s="96">
        <v>3</v>
      </c>
      <c r="L47" s="37">
        <f t="shared" si="5"/>
        <v>51.249387366082999</v>
      </c>
      <c r="M47" s="96">
        <v>4</v>
      </c>
      <c r="N47" s="37">
        <f t="shared" si="6"/>
        <v>25</v>
      </c>
      <c r="O47" s="40">
        <f t="shared" si="7"/>
        <v>101.249387366083</v>
      </c>
      <c r="Q47" s="187">
        <v>7</v>
      </c>
      <c r="R47" s="192">
        <v>4595</v>
      </c>
      <c r="S47" s="209" t="s">
        <v>250</v>
      </c>
      <c r="T47" s="208" t="s">
        <v>623</v>
      </c>
      <c r="U47" s="187" t="s">
        <v>73</v>
      </c>
      <c r="V47" s="191">
        <v>16</v>
      </c>
      <c r="W47" s="267"/>
      <c r="X47" s="192">
        <v>5</v>
      </c>
      <c r="Y47" s="192">
        <v>5</v>
      </c>
      <c r="Z47" s="192">
        <v>6</v>
      </c>
    </row>
    <row r="48" spans="1:26" x14ac:dyDescent="0.2">
      <c r="A48" s="32">
        <v>46</v>
      </c>
      <c r="B48" s="100">
        <v>29</v>
      </c>
      <c r="C48" s="98" t="s">
        <v>637</v>
      </c>
      <c r="D48" s="97" t="s">
        <v>596</v>
      </c>
      <c r="F48" s="96">
        <v>10</v>
      </c>
      <c r="G48" s="34">
        <v>13</v>
      </c>
      <c r="H48" s="46" t="s">
        <v>68</v>
      </c>
      <c r="I48" s="96">
        <v>2</v>
      </c>
      <c r="J48" s="37">
        <f t="shared" si="4"/>
        <v>100.43682587412086</v>
      </c>
      <c r="K48" s="96" t="s">
        <v>32</v>
      </c>
      <c r="L48" s="37">
        <f t="shared" si="5"/>
        <v>0</v>
      </c>
      <c r="M48" s="96" t="s">
        <v>32</v>
      </c>
      <c r="N48" s="37">
        <f t="shared" si="6"/>
        <v>0</v>
      </c>
      <c r="O48" s="40">
        <f t="shared" si="7"/>
        <v>100.43682587412086</v>
      </c>
      <c r="Q48" s="187">
        <v>8</v>
      </c>
      <c r="R48" s="192" t="s">
        <v>624</v>
      </c>
      <c r="S48" s="209" t="s">
        <v>143</v>
      </c>
      <c r="T48" s="208" t="s">
        <v>625</v>
      </c>
      <c r="U48" s="187" t="s">
        <v>73</v>
      </c>
      <c r="V48" s="191">
        <v>21</v>
      </c>
      <c r="W48" s="267"/>
      <c r="X48" s="192">
        <v>7</v>
      </c>
      <c r="Y48" s="192">
        <v>6</v>
      </c>
      <c r="Z48" s="192">
        <v>8</v>
      </c>
    </row>
    <row r="49" spans="1:26" x14ac:dyDescent="0.2">
      <c r="A49" s="32">
        <v>47</v>
      </c>
      <c r="B49" s="100" t="s">
        <v>597</v>
      </c>
      <c r="C49" s="98" t="s">
        <v>598</v>
      </c>
      <c r="D49" s="97" t="s">
        <v>599</v>
      </c>
      <c r="F49" s="96">
        <v>11</v>
      </c>
      <c r="G49" s="34">
        <v>13</v>
      </c>
      <c r="H49" s="46" t="s">
        <v>68</v>
      </c>
      <c r="I49" s="96">
        <v>9</v>
      </c>
      <c r="J49" s="37">
        <f t="shared" si="4"/>
        <v>40.058546890213584</v>
      </c>
      <c r="K49" s="96" t="s">
        <v>32</v>
      </c>
      <c r="L49" s="37">
        <f t="shared" si="5"/>
        <v>0</v>
      </c>
      <c r="M49" s="96">
        <v>8</v>
      </c>
      <c r="N49" s="37">
        <f t="shared" si="6"/>
        <v>48.262379806995085</v>
      </c>
      <c r="O49" s="40">
        <f t="shared" si="7"/>
        <v>88.320926697208677</v>
      </c>
      <c r="Q49" s="187">
        <v>9</v>
      </c>
      <c r="R49" s="192" t="s">
        <v>626</v>
      </c>
      <c r="S49" s="209" t="s">
        <v>252</v>
      </c>
      <c r="T49" s="208" t="s">
        <v>627</v>
      </c>
      <c r="U49" s="187" t="s">
        <v>73</v>
      </c>
      <c r="V49" s="191">
        <v>26</v>
      </c>
      <c r="W49" s="267"/>
      <c r="X49" s="192">
        <v>8</v>
      </c>
      <c r="Y49" s="192">
        <v>9</v>
      </c>
      <c r="Z49" s="192">
        <v>9</v>
      </c>
    </row>
    <row r="50" spans="1:26" x14ac:dyDescent="0.2">
      <c r="A50" s="32">
        <v>48</v>
      </c>
      <c r="B50" s="100">
        <v>6913</v>
      </c>
      <c r="C50" s="98" t="s">
        <v>279</v>
      </c>
      <c r="D50" s="97" t="s">
        <v>280</v>
      </c>
      <c r="F50" s="96">
        <v>7</v>
      </c>
      <c r="G50" s="34">
        <v>7</v>
      </c>
      <c r="H50" s="46" t="s">
        <v>74</v>
      </c>
      <c r="I50" s="96">
        <v>5</v>
      </c>
      <c r="J50" s="37">
        <f t="shared" si="4"/>
        <v>44.318423213925236</v>
      </c>
      <c r="K50" s="96">
        <v>7</v>
      </c>
      <c r="L50" s="37">
        <f t="shared" si="5"/>
        <v>14.285714285714285</v>
      </c>
      <c r="M50" s="96">
        <v>7</v>
      </c>
      <c r="N50" s="37">
        <f t="shared" si="6"/>
        <v>14.285714285714285</v>
      </c>
      <c r="O50" s="40">
        <f t="shared" si="7"/>
        <v>72.889851785353812</v>
      </c>
      <c r="Q50" s="224">
        <v>1</v>
      </c>
      <c r="R50" s="229">
        <v>1904</v>
      </c>
      <c r="S50" s="232" t="s">
        <v>158</v>
      </c>
      <c r="T50" s="231" t="s">
        <v>340</v>
      </c>
      <c r="U50" s="224" t="s">
        <v>69</v>
      </c>
      <c r="V50" s="228">
        <v>3</v>
      </c>
      <c r="W50" s="266"/>
      <c r="X50" s="229">
        <v>1</v>
      </c>
      <c r="Y50" s="229">
        <v>1</v>
      </c>
      <c r="Z50" s="229">
        <v>1</v>
      </c>
    </row>
    <row r="51" spans="1:26" x14ac:dyDescent="0.2">
      <c r="A51" s="32">
        <v>49</v>
      </c>
      <c r="B51" s="100" t="s">
        <v>309</v>
      </c>
      <c r="C51" s="98" t="s">
        <v>105</v>
      </c>
      <c r="D51" s="97" t="s">
        <v>222</v>
      </c>
      <c r="F51" s="96">
        <v>8</v>
      </c>
      <c r="G51" s="34">
        <v>8</v>
      </c>
      <c r="H51" s="46" t="s">
        <v>67</v>
      </c>
      <c r="I51" s="96">
        <v>7</v>
      </c>
      <c r="J51" s="37">
        <f t="shared" si="4"/>
        <v>25.579919469776868</v>
      </c>
      <c r="K51" s="96">
        <v>7</v>
      </c>
      <c r="L51" s="37">
        <f t="shared" si="5"/>
        <v>25.579919469776868</v>
      </c>
      <c r="M51" s="96">
        <v>8</v>
      </c>
      <c r="N51" s="37">
        <f t="shared" si="6"/>
        <v>12.5</v>
      </c>
      <c r="O51" s="40">
        <f t="shared" si="7"/>
        <v>63.659838939553737</v>
      </c>
      <c r="Q51" s="224">
        <v>2</v>
      </c>
      <c r="R51" s="229">
        <v>90</v>
      </c>
      <c r="S51" s="232" t="s">
        <v>191</v>
      </c>
      <c r="T51" s="231" t="s">
        <v>244</v>
      </c>
      <c r="U51" s="224" t="s">
        <v>69</v>
      </c>
      <c r="V51" s="228">
        <v>8</v>
      </c>
      <c r="W51" s="266"/>
      <c r="X51" s="229">
        <v>2</v>
      </c>
      <c r="Y51" s="229">
        <v>4</v>
      </c>
      <c r="Z51" s="229">
        <v>2</v>
      </c>
    </row>
    <row r="52" spans="1:26" x14ac:dyDescent="0.2">
      <c r="A52" s="32">
        <v>50</v>
      </c>
      <c r="B52" s="100" t="s">
        <v>632</v>
      </c>
      <c r="C52" s="98" t="s">
        <v>633</v>
      </c>
      <c r="D52" s="97" t="s">
        <v>634</v>
      </c>
      <c r="F52" s="96">
        <v>7</v>
      </c>
      <c r="G52" s="34">
        <v>8</v>
      </c>
      <c r="H52" s="46" t="s">
        <v>69</v>
      </c>
      <c r="I52" s="96">
        <v>7</v>
      </c>
      <c r="J52" s="37">
        <f t="shared" si="4"/>
        <v>25.579919469776868</v>
      </c>
      <c r="K52" s="96" t="s">
        <v>157</v>
      </c>
      <c r="L52" s="37">
        <f t="shared" si="5"/>
        <v>12.5</v>
      </c>
      <c r="M52" s="96">
        <v>7</v>
      </c>
      <c r="N52" s="37">
        <f t="shared" si="6"/>
        <v>25.579919469776868</v>
      </c>
      <c r="O52" s="40">
        <f t="shared" si="7"/>
        <v>63.659838939553737</v>
      </c>
      <c r="Q52" s="224">
        <v>3</v>
      </c>
      <c r="R52" s="229">
        <v>858</v>
      </c>
      <c r="S52" s="232" t="s">
        <v>195</v>
      </c>
      <c r="T52" s="231" t="s">
        <v>511</v>
      </c>
      <c r="U52" s="224" t="s">
        <v>69</v>
      </c>
      <c r="V52" s="228">
        <v>10</v>
      </c>
      <c r="W52" s="266"/>
      <c r="X52" s="229">
        <v>5</v>
      </c>
      <c r="Y52" s="229">
        <v>2</v>
      </c>
      <c r="Z52" s="229">
        <v>3</v>
      </c>
    </row>
    <row r="53" spans="1:26" x14ac:dyDescent="0.2">
      <c r="A53" s="32">
        <v>51</v>
      </c>
      <c r="B53" s="100" t="s">
        <v>626</v>
      </c>
      <c r="C53" s="98" t="s">
        <v>252</v>
      </c>
      <c r="D53" s="97" t="s">
        <v>627</v>
      </c>
      <c r="F53" s="96">
        <v>9</v>
      </c>
      <c r="G53" s="34">
        <v>9</v>
      </c>
      <c r="H53" s="46" t="s">
        <v>73</v>
      </c>
      <c r="I53" s="96">
        <v>8</v>
      </c>
      <c r="J53" s="37">
        <f t="shared" si="4"/>
        <v>22.733747446696036</v>
      </c>
      <c r="K53" s="96">
        <v>9</v>
      </c>
      <c r="L53" s="37">
        <f t="shared" si="5"/>
        <v>11.111111111111111</v>
      </c>
      <c r="M53" s="96">
        <v>9</v>
      </c>
      <c r="N53" s="37">
        <f t="shared" si="6"/>
        <v>11.111111111111111</v>
      </c>
      <c r="O53" s="40">
        <f t="shared" si="7"/>
        <v>44.955969668918257</v>
      </c>
      <c r="Q53" s="224">
        <v>4</v>
      </c>
      <c r="R53" s="229" t="s">
        <v>287</v>
      </c>
      <c r="S53" s="232" t="s">
        <v>162</v>
      </c>
      <c r="T53" s="231" t="s">
        <v>331</v>
      </c>
      <c r="U53" s="224" t="s">
        <v>69</v>
      </c>
      <c r="V53" s="228">
        <v>12</v>
      </c>
      <c r="W53" s="266"/>
      <c r="X53" s="229">
        <v>3</v>
      </c>
      <c r="Y53" s="229">
        <v>5</v>
      </c>
      <c r="Z53" s="229">
        <v>4</v>
      </c>
    </row>
    <row r="54" spans="1:26" x14ac:dyDescent="0.2">
      <c r="A54" s="32">
        <v>52</v>
      </c>
      <c r="B54" s="100" t="s">
        <v>600</v>
      </c>
      <c r="C54" s="98" t="s">
        <v>322</v>
      </c>
      <c r="D54" s="97" t="s">
        <v>323</v>
      </c>
      <c r="F54" s="96">
        <v>12</v>
      </c>
      <c r="G54" s="34">
        <v>13</v>
      </c>
      <c r="H54" s="46" t="s">
        <v>68</v>
      </c>
      <c r="I54" s="96" t="s">
        <v>31</v>
      </c>
      <c r="J54" s="37">
        <f t="shared" si="4"/>
        <v>0</v>
      </c>
      <c r="K54" s="96" t="s">
        <v>31</v>
      </c>
      <c r="L54" s="37">
        <f t="shared" si="5"/>
        <v>0</v>
      </c>
      <c r="M54" s="96">
        <v>10</v>
      </c>
      <c r="N54" s="37">
        <f t="shared" si="6"/>
        <v>31.908664292299139</v>
      </c>
      <c r="O54" s="40">
        <f t="shared" si="7"/>
        <v>31.908664292299139</v>
      </c>
      <c r="Q54" s="224">
        <v>5</v>
      </c>
      <c r="R54" s="229" t="s">
        <v>628</v>
      </c>
      <c r="S54" s="232" t="s">
        <v>629</v>
      </c>
      <c r="T54" s="231" t="s">
        <v>630</v>
      </c>
      <c r="U54" s="224" t="s">
        <v>69</v>
      </c>
      <c r="V54" s="228">
        <v>12</v>
      </c>
      <c r="W54" s="266"/>
      <c r="X54" s="229">
        <v>4</v>
      </c>
      <c r="Y54" s="229">
        <v>3</v>
      </c>
      <c r="Z54" s="229">
        <v>5</v>
      </c>
    </row>
    <row r="55" spans="1:26" x14ac:dyDescent="0.2">
      <c r="A55" s="32">
        <v>53</v>
      </c>
      <c r="B55" s="100" t="s">
        <v>286</v>
      </c>
      <c r="C55" s="98" t="s">
        <v>132</v>
      </c>
      <c r="D55" s="97" t="s">
        <v>333</v>
      </c>
      <c r="F55" s="96" t="s">
        <v>601</v>
      </c>
      <c r="G55" s="34">
        <v>13</v>
      </c>
      <c r="H55" s="46" t="s">
        <v>68</v>
      </c>
      <c r="I55" s="96" t="s">
        <v>31</v>
      </c>
      <c r="J55" s="37">
        <f t="shared" si="4"/>
        <v>0</v>
      </c>
      <c r="K55" s="96" t="s">
        <v>31</v>
      </c>
      <c r="L55" s="37">
        <f t="shared" si="5"/>
        <v>0</v>
      </c>
      <c r="M55" s="96" t="s">
        <v>31</v>
      </c>
      <c r="N55" s="37">
        <f t="shared" si="6"/>
        <v>0</v>
      </c>
      <c r="O55" s="40">
        <f t="shared" si="7"/>
        <v>0</v>
      </c>
      <c r="Q55" s="224">
        <v>6</v>
      </c>
      <c r="R55" s="229">
        <v>12</v>
      </c>
      <c r="S55" s="232" t="s">
        <v>631</v>
      </c>
      <c r="T55" s="231" t="s">
        <v>249</v>
      </c>
      <c r="U55" s="224" t="s">
        <v>69</v>
      </c>
      <c r="V55" s="228">
        <v>16</v>
      </c>
      <c r="W55" s="266"/>
      <c r="X55" s="229">
        <v>4</v>
      </c>
      <c r="Y55" s="229">
        <v>6</v>
      </c>
      <c r="Z55" s="229">
        <v>6</v>
      </c>
    </row>
    <row r="56" spans="1:26" x14ac:dyDescent="0.2">
      <c r="A56" s="32">
        <v>54</v>
      </c>
      <c r="B56" s="100" t="s">
        <v>607</v>
      </c>
      <c r="C56" s="98" t="s">
        <v>608</v>
      </c>
      <c r="D56" s="97" t="s">
        <v>609</v>
      </c>
      <c r="F56" s="96" t="s">
        <v>601</v>
      </c>
      <c r="G56" s="34">
        <v>6</v>
      </c>
      <c r="H56" s="46" t="s">
        <v>602</v>
      </c>
      <c r="I56" s="96" t="s">
        <v>31</v>
      </c>
      <c r="J56" s="37">
        <f t="shared" si="4"/>
        <v>0</v>
      </c>
      <c r="K56" s="96" t="s">
        <v>31</v>
      </c>
      <c r="L56" s="37">
        <f t="shared" si="5"/>
        <v>0</v>
      </c>
      <c r="M56" s="96" t="s">
        <v>31</v>
      </c>
      <c r="N56" s="37">
        <f t="shared" si="6"/>
        <v>0</v>
      </c>
      <c r="O56" s="40">
        <f t="shared" si="7"/>
        <v>0</v>
      </c>
      <c r="Q56" s="224">
        <v>7</v>
      </c>
      <c r="R56" s="229" t="s">
        <v>632</v>
      </c>
      <c r="S56" s="232" t="s">
        <v>633</v>
      </c>
      <c r="T56" s="231" t="s">
        <v>634</v>
      </c>
      <c r="U56" s="224" t="s">
        <v>69</v>
      </c>
      <c r="V56" s="228">
        <v>23</v>
      </c>
      <c r="W56" s="266"/>
      <c r="X56" s="229">
        <v>7</v>
      </c>
      <c r="Y56" s="229" t="s">
        <v>157</v>
      </c>
      <c r="Z56" s="229">
        <v>7</v>
      </c>
    </row>
    <row r="57" spans="1:26" x14ac:dyDescent="0.2">
      <c r="A57" s="32">
        <v>55</v>
      </c>
      <c r="B57" s="100">
        <v>14</v>
      </c>
      <c r="C57" s="98" t="s">
        <v>193</v>
      </c>
      <c r="D57" s="97" t="s">
        <v>635</v>
      </c>
      <c r="F57" s="96">
        <v>8</v>
      </c>
      <c r="G57" s="34">
        <v>8</v>
      </c>
      <c r="H57" s="46" t="s">
        <v>69</v>
      </c>
      <c r="I57" s="96" t="s">
        <v>31</v>
      </c>
      <c r="J57" s="37">
        <f t="shared" si="4"/>
        <v>0</v>
      </c>
      <c r="K57" s="96" t="s">
        <v>31</v>
      </c>
      <c r="L57" s="37">
        <f t="shared" si="5"/>
        <v>0</v>
      </c>
      <c r="M57" s="96" t="s">
        <v>31</v>
      </c>
      <c r="N57" s="37">
        <f t="shared" si="6"/>
        <v>0</v>
      </c>
      <c r="O57" s="40">
        <f t="shared" si="7"/>
        <v>0</v>
      </c>
      <c r="Q57" s="224">
        <v>8</v>
      </c>
      <c r="R57" s="229">
        <v>14</v>
      </c>
      <c r="S57" s="232" t="s">
        <v>193</v>
      </c>
      <c r="T57" s="231" t="s">
        <v>635</v>
      </c>
      <c r="U57" s="224" t="s">
        <v>69</v>
      </c>
      <c r="V57" s="228">
        <v>27</v>
      </c>
      <c r="W57" s="266"/>
      <c r="X57" s="229" t="s">
        <v>31</v>
      </c>
      <c r="Y57" s="229" t="s">
        <v>31</v>
      </c>
      <c r="Z57" s="229" t="s">
        <v>31</v>
      </c>
    </row>
    <row r="58" spans="1:26" x14ac:dyDescent="0.2">
      <c r="J58" s="39"/>
      <c r="K58"/>
      <c r="L58" s="39"/>
      <c r="M58"/>
      <c r="N58"/>
      <c r="Q58" s="223"/>
      <c r="R58" s="223"/>
      <c r="S58" s="223"/>
      <c r="U58" s="223"/>
      <c r="V58" s="223"/>
      <c r="W58" s="223"/>
      <c r="X58" s="223"/>
      <c r="Y58" s="223"/>
      <c r="Z58" s="223"/>
    </row>
    <row r="59" spans="1:26" x14ac:dyDescent="0.2">
      <c r="J59" s="39"/>
      <c r="K59"/>
      <c r="L59" s="223"/>
      <c r="M59" s="223"/>
      <c r="N59" s="223"/>
      <c r="O59" s="223"/>
      <c r="P59" s="223"/>
      <c r="Q59" s="223"/>
      <c r="R59" s="223"/>
      <c r="S59" s="223"/>
      <c r="U59" s="237"/>
      <c r="V59" s="237"/>
      <c r="W59" s="75"/>
      <c r="X59"/>
      <c r="Y59"/>
      <c r="Z59"/>
    </row>
    <row r="60" spans="1:26" x14ac:dyDescent="0.2">
      <c r="J60" s="39"/>
      <c r="K60"/>
      <c r="L60" s="223"/>
      <c r="M60" s="223"/>
      <c r="N60" s="223"/>
      <c r="O60" s="223"/>
      <c r="P60" s="223"/>
      <c r="Q60" s="223"/>
      <c r="R60" s="223"/>
      <c r="S60" s="223"/>
      <c r="U60" s="237"/>
      <c r="V60" s="237"/>
      <c r="W60" s="75"/>
      <c r="X60"/>
      <c r="Y60"/>
      <c r="Z60"/>
    </row>
    <row r="61" spans="1:26" x14ac:dyDescent="0.2">
      <c r="J61" s="39"/>
      <c r="K61"/>
      <c r="L61" s="223"/>
      <c r="M61" s="223"/>
      <c r="N61" s="223"/>
      <c r="O61" s="223"/>
      <c r="P61" s="223"/>
      <c r="Q61" s="223"/>
      <c r="R61" s="223"/>
      <c r="S61" s="223"/>
      <c r="U61" s="237"/>
      <c r="V61" s="237"/>
      <c r="W61" s="75"/>
      <c r="X61"/>
      <c r="Y61"/>
      <c r="Z61"/>
    </row>
    <row r="62" spans="1:26" x14ac:dyDescent="0.2">
      <c r="J62" s="39"/>
      <c r="K62"/>
      <c r="L62" s="223"/>
      <c r="M62" s="223"/>
      <c r="N62" s="223"/>
      <c r="O62" s="223"/>
      <c r="P62" s="223"/>
      <c r="Q62" s="223"/>
      <c r="R62" s="223"/>
      <c r="S62" s="223"/>
      <c r="U62" s="237"/>
      <c r="V62" s="237"/>
      <c r="W62" s="75"/>
      <c r="X62"/>
      <c r="Y62"/>
      <c r="Z62"/>
    </row>
    <row r="63" spans="1:26" x14ac:dyDescent="0.2">
      <c r="J63" s="39"/>
      <c r="K63"/>
      <c r="L63" s="223"/>
      <c r="M63" s="223"/>
      <c r="N63" s="223"/>
      <c r="O63" s="223"/>
      <c r="P63" s="223"/>
      <c r="Q63" s="223"/>
      <c r="R63" s="223"/>
      <c r="S63" s="223"/>
      <c r="U63" s="237"/>
      <c r="V63" s="237"/>
      <c r="W63" s="75"/>
      <c r="X63"/>
      <c r="Y63"/>
      <c r="Z63"/>
    </row>
    <row r="64" spans="1:26" x14ac:dyDescent="0.2">
      <c r="J64" s="39"/>
      <c r="K64"/>
      <c r="L64" s="223"/>
      <c r="M64" s="223"/>
      <c r="N64" s="223"/>
      <c r="O64" s="223"/>
      <c r="P64" s="223"/>
      <c r="Q64" s="223"/>
      <c r="R64" s="223"/>
      <c r="S64" s="223"/>
      <c r="U64" s="237"/>
      <c r="V64" s="237"/>
      <c r="W64" s="75"/>
      <c r="X64"/>
      <c r="Y64"/>
      <c r="Z64"/>
    </row>
    <row r="65" spans="10:26" x14ac:dyDescent="0.2">
      <c r="J65" s="39"/>
      <c r="K65"/>
      <c r="L65" s="223"/>
      <c r="M65" s="223"/>
      <c r="N65" s="223"/>
      <c r="O65" s="223"/>
      <c r="P65" s="223"/>
      <c r="Q65" s="223"/>
      <c r="R65" s="223"/>
      <c r="S65" s="223"/>
      <c r="U65" s="237"/>
      <c r="V65" s="237"/>
      <c r="W65" s="75"/>
      <c r="X65"/>
      <c r="Y65"/>
      <c r="Z65"/>
    </row>
    <row r="66" spans="10:26" x14ac:dyDescent="0.2">
      <c r="J66" s="39"/>
      <c r="K66"/>
      <c r="L66" s="223"/>
      <c r="M66" s="223"/>
      <c r="N66" s="223"/>
      <c r="O66" s="223"/>
      <c r="P66" s="223"/>
      <c r="Q66" s="223"/>
      <c r="R66" s="223"/>
      <c r="S66" s="223"/>
      <c r="U66" s="237"/>
      <c r="V66" s="237"/>
      <c r="W66" s="75"/>
      <c r="X66"/>
      <c r="Y66"/>
      <c r="Z66"/>
    </row>
    <row r="67" spans="10:26" x14ac:dyDescent="0.2">
      <c r="J67" s="39"/>
      <c r="K67"/>
      <c r="L67" s="223"/>
      <c r="M67" s="223"/>
      <c r="N67" s="223"/>
      <c r="O67" s="223"/>
      <c r="P67" s="223"/>
      <c r="Q67" s="223"/>
      <c r="R67" s="223"/>
      <c r="S67" s="223"/>
      <c r="U67" s="237"/>
      <c r="V67" s="237"/>
      <c r="W67" s="75"/>
      <c r="X67"/>
      <c r="Y67"/>
      <c r="Z67"/>
    </row>
    <row r="68" spans="10:26" x14ac:dyDescent="0.2">
      <c r="J68" s="39"/>
      <c r="K68"/>
      <c r="L68" s="223"/>
      <c r="M68" s="223"/>
      <c r="N68" s="223"/>
      <c r="O68" s="223"/>
      <c r="P68" s="223"/>
      <c r="Q68" s="223"/>
      <c r="R68" s="223"/>
      <c r="S68" s="223"/>
      <c r="U68" s="237"/>
      <c r="V68" s="237"/>
      <c r="W68" s="75"/>
      <c r="X68"/>
      <c r="Y68"/>
      <c r="Z68"/>
    </row>
    <row r="69" spans="10:26" x14ac:dyDescent="0.2">
      <c r="J69" s="39"/>
      <c r="K69"/>
      <c r="L69" s="223"/>
      <c r="M69" s="223"/>
      <c r="N69" s="223"/>
      <c r="O69" s="223"/>
      <c r="P69" s="223"/>
      <c r="Q69" s="223"/>
      <c r="R69" s="223"/>
      <c r="S69" s="223"/>
      <c r="U69" s="237"/>
      <c r="V69" s="237"/>
      <c r="W69" s="75"/>
      <c r="X69"/>
      <c r="Y69"/>
      <c r="Z69"/>
    </row>
    <row r="70" spans="10:26" x14ac:dyDescent="0.2">
      <c r="J70" s="39"/>
      <c r="K70"/>
      <c r="L70" s="223"/>
      <c r="M70" s="223"/>
      <c r="N70" s="223"/>
      <c r="O70" s="223"/>
      <c r="P70" s="223"/>
      <c r="Q70" s="223"/>
      <c r="R70" s="223"/>
      <c r="S70" s="223"/>
      <c r="U70" s="237"/>
      <c r="V70" s="237"/>
      <c r="W70" s="75"/>
      <c r="X70"/>
      <c r="Y70"/>
      <c r="Z70"/>
    </row>
    <row r="71" spans="10:26" x14ac:dyDescent="0.2">
      <c r="J71" s="39"/>
      <c r="K71"/>
      <c r="L71" s="223"/>
      <c r="M71" s="223"/>
      <c r="N71" s="223"/>
      <c r="O71" s="223"/>
      <c r="P71" s="223"/>
      <c r="Q71" s="223"/>
      <c r="R71" s="223"/>
      <c r="S71" s="223"/>
      <c r="U71" s="237"/>
      <c r="V71" s="237"/>
      <c r="W71" s="75"/>
      <c r="X71"/>
      <c r="Y71"/>
      <c r="Z71"/>
    </row>
    <row r="72" spans="10:26" x14ac:dyDescent="0.2">
      <c r="J72" s="39"/>
      <c r="K72"/>
      <c r="L72" s="223"/>
      <c r="M72" s="223"/>
      <c r="N72" s="223"/>
      <c r="O72" s="223"/>
      <c r="P72" s="223"/>
      <c r="Q72" s="223"/>
      <c r="R72" s="223"/>
      <c r="S72" s="223"/>
      <c r="U72" s="237"/>
      <c r="V72" s="237"/>
      <c r="W72" s="75"/>
      <c r="X72"/>
      <c r="Y72"/>
      <c r="Z72"/>
    </row>
    <row r="73" spans="10:26" x14ac:dyDescent="0.2">
      <c r="J73" s="39"/>
      <c r="K73"/>
      <c r="L73" s="223"/>
      <c r="M73" s="223"/>
      <c r="N73" s="223"/>
      <c r="O73" s="223"/>
      <c r="P73" s="223"/>
      <c r="Q73" s="223"/>
      <c r="R73" s="223"/>
      <c r="S73" s="223"/>
      <c r="U73" s="237"/>
      <c r="V73" s="237"/>
      <c r="W73" s="75"/>
      <c r="X73"/>
      <c r="Y73"/>
      <c r="Z73"/>
    </row>
    <row r="74" spans="10:26" x14ac:dyDescent="0.2">
      <c r="J74" s="39"/>
      <c r="K74"/>
      <c r="L74" s="223"/>
      <c r="M74" s="223"/>
      <c r="N74" s="223"/>
      <c r="O74" s="223"/>
      <c r="P74" s="223"/>
      <c r="Q74" s="223"/>
      <c r="R74" s="223"/>
      <c r="S74" s="223"/>
      <c r="U74" s="237"/>
      <c r="V74" s="237"/>
      <c r="W74" s="75"/>
      <c r="X74"/>
      <c r="Y74"/>
      <c r="Z74"/>
    </row>
    <row r="75" spans="10:26" x14ac:dyDescent="0.2">
      <c r="J75" s="39"/>
      <c r="K75"/>
      <c r="L75" s="223"/>
      <c r="M75" s="223"/>
      <c r="N75" s="223"/>
      <c r="O75" s="223"/>
      <c r="P75" s="223"/>
      <c r="Q75" s="223"/>
      <c r="R75" s="223"/>
      <c r="S75" s="223"/>
      <c r="U75" s="237"/>
      <c r="V75" s="237"/>
      <c r="W75" s="75"/>
      <c r="X75"/>
      <c r="Y75"/>
      <c r="Z75"/>
    </row>
    <row r="76" spans="10:26" x14ac:dyDescent="0.2">
      <c r="J76" s="39"/>
      <c r="K76"/>
      <c r="L76" s="223"/>
      <c r="M76" s="223"/>
      <c r="N76" s="223"/>
      <c r="O76" s="223"/>
      <c r="P76" s="223"/>
      <c r="Q76" s="223"/>
      <c r="R76" s="223"/>
      <c r="S76" s="223"/>
      <c r="U76" s="237"/>
      <c r="V76" s="237"/>
      <c r="W76" s="75"/>
      <c r="X76"/>
      <c r="Y76"/>
      <c r="Z76"/>
    </row>
    <row r="77" spans="10:26" x14ac:dyDescent="0.2">
      <c r="J77" s="39"/>
      <c r="K77"/>
      <c r="L77" s="223"/>
      <c r="M77" s="223"/>
      <c r="N77" s="223"/>
      <c r="O77" s="223"/>
      <c r="P77" s="223"/>
      <c r="Q77" s="223"/>
      <c r="R77" s="223"/>
      <c r="S77" s="223"/>
      <c r="U77" s="237"/>
      <c r="V77" s="237"/>
      <c r="W77" s="75"/>
      <c r="X77"/>
      <c r="Y77"/>
      <c r="Z77"/>
    </row>
    <row r="78" spans="10:26" x14ac:dyDescent="0.2">
      <c r="J78" s="39"/>
      <c r="K78"/>
      <c r="L78" s="223"/>
      <c r="M78" s="223"/>
      <c r="N78" s="223"/>
      <c r="O78" s="223"/>
      <c r="P78" s="223"/>
      <c r="Q78" s="223"/>
      <c r="R78" s="223"/>
      <c r="S78" s="223"/>
      <c r="U78" s="237"/>
      <c r="V78" s="237"/>
      <c r="W78" s="75"/>
      <c r="X78"/>
      <c r="Y78"/>
      <c r="Z78"/>
    </row>
    <row r="79" spans="10:26" x14ac:dyDescent="0.2">
      <c r="J79" s="39"/>
      <c r="K79"/>
      <c r="L79" s="223"/>
      <c r="M79" s="223"/>
      <c r="N79" s="223"/>
      <c r="O79" s="223"/>
      <c r="P79" s="223"/>
      <c r="Q79" s="223"/>
      <c r="R79" s="223"/>
      <c r="S79" s="223"/>
      <c r="U79" s="237"/>
      <c r="V79" s="237"/>
      <c r="W79" s="75"/>
      <c r="X79"/>
      <c r="Y79"/>
      <c r="Z79"/>
    </row>
    <row r="80" spans="10:26" x14ac:dyDescent="0.2">
      <c r="J80" s="39"/>
      <c r="K80"/>
      <c r="L80" s="223"/>
      <c r="M80" s="223"/>
      <c r="N80" s="223"/>
      <c r="O80" s="223"/>
      <c r="P80" s="223"/>
      <c r="Q80" s="223"/>
      <c r="R80" s="223"/>
      <c r="S80" s="223"/>
      <c r="U80" s="237"/>
      <c r="V80" s="237"/>
      <c r="W80" s="75"/>
      <c r="X80"/>
      <c r="Y80"/>
      <c r="Z80"/>
    </row>
    <row r="81" spans="10:26" x14ac:dyDescent="0.2">
      <c r="J81" s="39"/>
      <c r="K81"/>
      <c r="L81" s="223"/>
      <c r="M81" s="223"/>
      <c r="N81" s="223"/>
      <c r="O81" s="223"/>
      <c r="P81" s="223"/>
      <c r="Q81" s="223"/>
      <c r="R81" s="223"/>
      <c r="S81" s="223"/>
      <c r="U81" s="237"/>
      <c r="V81" s="237"/>
      <c r="W81" s="75"/>
      <c r="X81"/>
      <c r="Y81"/>
      <c r="Z81"/>
    </row>
    <row r="82" spans="10:26" x14ac:dyDescent="0.2">
      <c r="J82" s="39"/>
      <c r="K82"/>
      <c r="L82" s="223"/>
      <c r="M82" s="223"/>
      <c r="N82" s="223"/>
      <c r="O82" s="223"/>
      <c r="P82" s="223"/>
      <c r="Q82" s="223"/>
      <c r="R82" s="223"/>
      <c r="S82" s="223"/>
      <c r="U82" s="237"/>
      <c r="V82" s="237"/>
      <c r="W82" s="75"/>
      <c r="X82"/>
      <c r="Y82"/>
      <c r="Z82"/>
    </row>
    <row r="83" spans="10:26" x14ac:dyDescent="0.2">
      <c r="J83" s="39"/>
      <c r="K83"/>
      <c r="L83" s="223"/>
      <c r="M83" s="223"/>
      <c r="N83" s="223"/>
      <c r="O83" s="223"/>
      <c r="P83" s="223"/>
      <c r="Q83" s="223"/>
      <c r="R83" s="223"/>
      <c r="S83" s="223"/>
      <c r="U83" s="237"/>
      <c r="V83" s="237"/>
      <c r="W83" s="75"/>
      <c r="X83"/>
      <c r="Y83"/>
      <c r="Z83"/>
    </row>
    <row r="84" spans="10:26" x14ac:dyDescent="0.2">
      <c r="J84" s="39"/>
      <c r="K84"/>
      <c r="L84" s="223"/>
      <c r="M84" s="223"/>
      <c r="N84" s="223"/>
      <c r="O84" s="223"/>
      <c r="P84" s="223"/>
      <c r="Q84" s="223"/>
      <c r="R84" s="223"/>
      <c r="S84" s="223"/>
      <c r="U84" s="237"/>
      <c r="V84" s="237"/>
      <c r="W84" s="75"/>
      <c r="X84"/>
      <c r="Y84"/>
      <c r="Z84"/>
    </row>
    <row r="85" spans="10:26" x14ac:dyDescent="0.2">
      <c r="J85" s="39"/>
      <c r="K85"/>
      <c r="L85" s="223"/>
      <c r="M85" s="223"/>
      <c r="N85" s="223"/>
      <c r="O85" s="223"/>
      <c r="P85" s="223"/>
      <c r="Q85" s="223"/>
      <c r="R85" s="223"/>
      <c r="S85" s="223"/>
      <c r="U85" s="237"/>
      <c r="V85" s="237"/>
      <c r="W85" s="75"/>
      <c r="X85"/>
      <c r="Y85"/>
      <c r="Z85"/>
    </row>
    <row r="86" spans="10:26" x14ac:dyDescent="0.2">
      <c r="J86" s="39"/>
      <c r="K86"/>
      <c r="L86" s="223"/>
      <c r="M86" s="223"/>
      <c r="N86" s="223"/>
      <c r="O86" s="223"/>
      <c r="P86" s="223"/>
      <c r="Q86" s="223"/>
      <c r="R86" s="223"/>
      <c r="S86" s="223"/>
      <c r="U86" s="237"/>
      <c r="V86" s="237"/>
      <c r="W86" s="75"/>
      <c r="X86"/>
      <c r="Y86"/>
      <c r="Z86"/>
    </row>
    <row r="87" spans="10:26" x14ac:dyDescent="0.2">
      <c r="J87" s="39"/>
      <c r="K87"/>
      <c r="L87" s="223"/>
      <c r="M87" s="223"/>
      <c r="N87" s="223"/>
      <c r="O87" s="223"/>
      <c r="P87" s="223"/>
      <c r="Q87" s="223"/>
      <c r="R87" s="223"/>
      <c r="S87" s="223"/>
      <c r="U87" s="237"/>
      <c r="V87" s="237"/>
      <c r="W87" s="75"/>
      <c r="X87"/>
      <c r="Y87"/>
      <c r="Z87"/>
    </row>
    <row r="88" spans="10:26" x14ac:dyDescent="0.2">
      <c r="J88" s="39"/>
      <c r="K88"/>
      <c r="L88" s="223"/>
      <c r="M88" s="223"/>
      <c r="N88" s="223"/>
      <c r="O88" s="223"/>
      <c r="P88" s="223"/>
      <c r="Q88" s="223"/>
      <c r="R88" s="223"/>
      <c r="S88" s="223"/>
      <c r="U88" s="237"/>
      <c r="V88" s="237"/>
      <c r="W88" s="75"/>
      <c r="X88"/>
      <c r="Y88"/>
      <c r="Z88"/>
    </row>
    <row r="89" spans="10:26" x14ac:dyDescent="0.2">
      <c r="J89" s="39"/>
      <c r="K89"/>
      <c r="L89" s="223"/>
      <c r="M89" s="223"/>
      <c r="N89" s="223"/>
      <c r="O89" s="223"/>
      <c r="P89" s="223"/>
      <c r="Q89" s="223"/>
      <c r="R89" s="223"/>
      <c r="S89" s="223"/>
      <c r="U89" s="237"/>
      <c r="V89" s="237"/>
      <c r="W89" s="75"/>
      <c r="X89"/>
      <c r="Y89"/>
      <c r="Z89"/>
    </row>
    <row r="90" spans="10:26" x14ac:dyDescent="0.2">
      <c r="J90" s="39"/>
      <c r="K90"/>
      <c r="L90" s="223"/>
      <c r="M90" s="223"/>
      <c r="N90" s="223"/>
      <c r="O90" s="223"/>
      <c r="P90" s="223"/>
      <c r="Q90" s="223"/>
      <c r="R90" s="223"/>
      <c r="S90" s="223"/>
      <c r="U90" s="237"/>
      <c r="V90" s="237"/>
      <c r="W90" s="75"/>
      <c r="X90"/>
      <c r="Y90"/>
      <c r="Z90"/>
    </row>
    <row r="91" spans="10:26" x14ac:dyDescent="0.2">
      <c r="J91" s="39"/>
      <c r="K91"/>
      <c r="L91" s="223"/>
      <c r="M91" s="223"/>
      <c r="N91" s="223"/>
      <c r="O91" s="223"/>
      <c r="P91" s="223"/>
      <c r="Q91" s="223"/>
      <c r="R91" s="223"/>
      <c r="S91" s="223"/>
      <c r="U91" s="237"/>
      <c r="V91" s="237"/>
      <c r="W91" s="75"/>
      <c r="X91"/>
      <c r="Y91"/>
      <c r="Z91"/>
    </row>
    <row r="92" spans="10:26" x14ac:dyDescent="0.2">
      <c r="J92" s="39"/>
      <c r="K92"/>
      <c r="L92" s="223"/>
      <c r="M92" s="223"/>
      <c r="N92" s="223"/>
      <c r="O92" s="223"/>
      <c r="P92" s="223"/>
      <c r="Q92" s="223"/>
      <c r="R92" s="223"/>
      <c r="S92" s="223"/>
      <c r="U92" s="237"/>
      <c r="V92" s="237"/>
      <c r="W92" s="75"/>
      <c r="X92"/>
      <c r="Y92"/>
      <c r="Z92"/>
    </row>
    <row r="93" spans="10:26" x14ac:dyDescent="0.2">
      <c r="J93" s="39"/>
      <c r="K93"/>
      <c r="L93" s="223"/>
      <c r="M93" s="223"/>
      <c r="N93" s="223"/>
      <c r="O93" s="223"/>
      <c r="P93" s="223"/>
      <c r="Q93" s="223"/>
      <c r="R93" s="223"/>
      <c r="S93" s="223"/>
      <c r="U93" s="237"/>
      <c r="V93" s="237"/>
      <c r="W93" s="75"/>
      <c r="X93"/>
      <c r="Y93"/>
      <c r="Z93"/>
    </row>
    <row r="94" spans="10:26" x14ac:dyDescent="0.2">
      <c r="J94" s="39"/>
      <c r="K94"/>
      <c r="L94" s="223"/>
      <c r="M94" s="223"/>
      <c r="N94" s="223"/>
      <c r="O94" s="223"/>
      <c r="P94" s="223"/>
      <c r="Q94" s="223"/>
      <c r="R94" s="223"/>
      <c r="S94" s="223"/>
      <c r="U94" s="237"/>
      <c r="V94" s="237"/>
      <c r="W94" s="75"/>
      <c r="X94"/>
      <c r="Y94"/>
      <c r="Z94"/>
    </row>
    <row r="95" spans="10:26" x14ac:dyDescent="0.2">
      <c r="J95" s="39"/>
      <c r="K95"/>
      <c r="L95" s="223"/>
      <c r="M95" s="223"/>
      <c r="N95" s="223"/>
      <c r="O95" s="223"/>
      <c r="P95" s="223"/>
      <c r="Q95" s="223"/>
      <c r="R95" s="223"/>
      <c r="S95" s="223"/>
      <c r="U95" s="237"/>
      <c r="V95" s="237"/>
      <c r="W95" s="75"/>
      <c r="X95"/>
      <c r="Y95"/>
      <c r="Z95"/>
    </row>
    <row r="96" spans="10:26" x14ac:dyDescent="0.2">
      <c r="J96" s="39"/>
      <c r="K96"/>
      <c r="L96" s="223"/>
      <c r="M96" s="223"/>
      <c r="N96" s="223"/>
      <c r="O96" s="223"/>
      <c r="P96" s="223"/>
      <c r="Q96" s="223"/>
      <c r="R96" s="223"/>
      <c r="S96" s="223"/>
      <c r="U96" s="237"/>
      <c r="V96" s="237"/>
      <c r="W96" s="75"/>
      <c r="X96"/>
      <c r="Y96"/>
      <c r="Z96"/>
    </row>
    <row r="97" spans="10:26" x14ac:dyDescent="0.2">
      <c r="J97" s="39"/>
      <c r="K97"/>
      <c r="L97" s="223"/>
      <c r="M97" s="223"/>
      <c r="N97" s="223"/>
      <c r="O97" s="223"/>
      <c r="P97" s="223"/>
      <c r="Q97" s="223"/>
      <c r="R97" s="223"/>
      <c r="S97" s="223"/>
      <c r="U97" s="237"/>
      <c r="V97" s="237"/>
      <c r="W97" s="75"/>
      <c r="X97"/>
      <c r="Y97"/>
      <c r="Z97"/>
    </row>
    <row r="98" spans="10:26" x14ac:dyDescent="0.2">
      <c r="J98" s="39"/>
      <c r="K98"/>
      <c r="L98" s="223"/>
      <c r="M98" s="223"/>
      <c r="N98" s="223"/>
      <c r="O98" s="223"/>
      <c r="P98" s="223"/>
      <c r="Q98" s="223"/>
      <c r="R98" s="223"/>
      <c r="S98" s="223"/>
      <c r="U98" s="237"/>
      <c r="V98" s="237"/>
      <c r="W98" s="75"/>
      <c r="X98"/>
      <c r="Y98"/>
      <c r="Z98"/>
    </row>
    <row r="99" spans="10:26" x14ac:dyDescent="0.2">
      <c r="J99" s="39"/>
      <c r="K99"/>
      <c r="L99" s="223"/>
      <c r="M99" s="223"/>
      <c r="N99" s="223"/>
      <c r="O99" s="223"/>
      <c r="P99" s="223"/>
      <c r="Q99" s="223"/>
      <c r="R99" s="223"/>
      <c r="S99" s="223"/>
      <c r="U99" s="237"/>
      <c r="V99" s="237"/>
      <c r="W99" s="75"/>
      <c r="X99"/>
      <c r="Y99"/>
      <c r="Z99"/>
    </row>
    <row r="100" spans="10:26" x14ac:dyDescent="0.2">
      <c r="J100" s="39"/>
      <c r="K100"/>
      <c r="L100" s="223"/>
      <c r="M100" s="223"/>
      <c r="N100" s="223"/>
      <c r="O100" s="223"/>
      <c r="P100" s="223"/>
      <c r="Q100" s="223"/>
      <c r="R100" s="223"/>
      <c r="S100" s="223"/>
      <c r="U100" s="237"/>
      <c r="V100" s="237"/>
      <c r="W100" s="75"/>
      <c r="X100"/>
      <c r="Y100"/>
      <c r="Z100"/>
    </row>
    <row r="101" spans="10:26" x14ac:dyDescent="0.2">
      <c r="J101" s="39"/>
      <c r="K101"/>
      <c r="L101" s="223"/>
      <c r="M101" s="223"/>
      <c r="N101" s="223"/>
      <c r="O101" s="223"/>
      <c r="P101" s="223"/>
      <c r="Q101" s="223"/>
      <c r="R101" s="223"/>
      <c r="S101" s="223"/>
      <c r="U101" s="237"/>
      <c r="V101" s="237"/>
      <c r="W101" s="75"/>
      <c r="X101"/>
      <c r="Y101"/>
      <c r="Z101"/>
    </row>
    <row r="102" spans="10:26" x14ac:dyDescent="0.2">
      <c r="J102" s="39"/>
      <c r="K102"/>
      <c r="L102" s="223"/>
      <c r="M102" s="223"/>
      <c r="N102" s="223"/>
      <c r="O102" s="223"/>
      <c r="P102" s="223"/>
      <c r="Q102" s="223"/>
      <c r="R102" s="223"/>
      <c r="S102" s="223"/>
      <c r="U102" s="237"/>
      <c r="V102" s="237"/>
      <c r="W102" s="75"/>
      <c r="X102"/>
      <c r="Y102"/>
      <c r="Z102"/>
    </row>
    <row r="103" spans="10:26" x14ac:dyDescent="0.2">
      <c r="J103" s="39"/>
      <c r="K103"/>
      <c r="L103" s="223"/>
      <c r="M103" s="223"/>
      <c r="N103" s="223"/>
      <c r="O103" s="223"/>
      <c r="P103" s="223"/>
      <c r="Q103" s="223"/>
      <c r="R103" s="223"/>
      <c r="S103" s="223"/>
      <c r="U103" s="237"/>
      <c r="V103" s="237"/>
      <c r="W103" s="75"/>
      <c r="X103"/>
      <c r="Y103"/>
      <c r="Z103"/>
    </row>
    <row r="104" spans="10:26" x14ac:dyDescent="0.2">
      <c r="J104" s="39"/>
      <c r="K104"/>
      <c r="L104" s="223"/>
      <c r="M104" s="223"/>
      <c r="N104" s="223"/>
      <c r="O104" s="223"/>
      <c r="P104" s="223"/>
      <c r="Q104" s="223"/>
      <c r="R104" s="223"/>
      <c r="S104" s="223"/>
      <c r="U104" s="237"/>
      <c r="V104" s="237"/>
      <c r="W104" s="75"/>
      <c r="X104"/>
      <c r="Y104"/>
      <c r="Z104"/>
    </row>
    <row r="105" spans="10:26" x14ac:dyDescent="0.2">
      <c r="J105" s="39"/>
      <c r="K105"/>
      <c r="L105" s="223"/>
      <c r="M105" s="223"/>
      <c r="N105" s="223"/>
      <c r="O105" s="223"/>
      <c r="P105" s="223"/>
      <c r="Q105" s="223"/>
      <c r="R105" s="223"/>
      <c r="S105" s="223"/>
      <c r="U105" s="237"/>
      <c r="V105" s="237"/>
      <c r="W105" s="75"/>
      <c r="X105"/>
      <c r="Y105"/>
      <c r="Z105"/>
    </row>
    <row r="106" spans="10:26" x14ac:dyDescent="0.2">
      <c r="J106" s="39"/>
      <c r="K106"/>
      <c r="L106" s="223"/>
      <c r="M106" s="223"/>
      <c r="N106" s="223"/>
      <c r="O106" s="223"/>
      <c r="P106" s="223"/>
      <c r="Q106" s="223"/>
      <c r="R106" s="223"/>
      <c r="S106" s="223"/>
      <c r="U106" s="237"/>
      <c r="V106" s="237"/>
      <c r="W106" s="75"/>
      <c r="X106"/>
      <c r="Y106"/>
      <c r="Z106"/>
    </row>
    <row r="107" spans="10:26" x14ac:dyDescent="0.2">
      <c r="J107" s="39"/>
      <c r="K107"/>
      <c r="L107" s="223"/>
      <c r="M107" s="223"/>
      <c r="N107" s="223"/>
      <c r="O107" s="223"/>
      <c r="P107" s="223"/>
      <c r="Q107" s="223"/>
      <c r="R107" s="223"/>
      <c r="S107" s="223"/>
      <c r="U107" s="237"/>
      <c r="V107" s="237"/>
      <c r="W107" s="75"/>
      <c r="X107"/>
      <c r="Y107"/>
      <c r="Z107"/>
    </row>
    <row r="108" spans="10:26" x14ac:dyDescent="0.2">
      <c r="J108" s="39"/>
      <c r="K108"/>
      <c r="L108" s="223"/>
      <c r="M108" s="223"/>
      <c r="N108" s="223"/>
      <c r="O108" s="223"/>
      <c r="P108" s="223"/>
      <c r="Q108" s="223"/>
      <c r="R108" s="223"/>
      <c r="S108" s="223"/>
      <c r="U108" s="237"/>
      <c r="V108" s="237"/>
      <c r="W108" s="75"/>
      <c r="X108"/>
      <c r="Y108"/>
      <c r="Z108"/>
    </row>
    <row r="109" spans="10:26" x14ac:dyDescent="0.2">
      <c r="J109" s="39"/>
      <c r="K109"/>
      <c r="L109" s="223"/>
      <c r="M109" s="223"/>
      <c r="N109" s="223"/>
      <c r="O109" s="223"/>
      <c r="P109" s="223"/>
      <c r="Q109" s="223"/>
      <c r="R109" s="223"/>
      <c r="S109" s="223"/>
      <c r="U109" s="237"/>
      <c r="V109" s="237"/>
      <c r="W109" s="75"/>
      <c r="X109"/>
      <c r="Y109"/>
      <c r="Z109"/>
    </row>
    <row r="110" spans="10:26" x14ac:dyDescent="0.2">
      <c r="J110" s="39"/>
      <c r="K110"/>
      <c r="L110" s="223"/>
      <c r="M110" s="223"/>
      <c r="N110" s="223"/>
      <c r="O110" s="223"/>
      <c r="P110" s="223"/>
      <c r="Q110" s="223"/>
      <c r="R110" s="223"/>
      <c r="S110" s="223"/>
      <c r="U110" s="237"/>
      <c r="V110" s="237"/>
      <c r="W110" s="75"/>
      <c r="X110"/>
      <c r="Y110"/>
      <c r="Z110"/>
    </row>
    <row r="111" spans="10:26" x14ac:dyDescent="0.2">
      <c r="J111" s="39"/>
      <c r="K111"/>
      <c r="L111" s="223"/>
      <c r="M111" s="223"/>
      <c r="N111" s="223"/>
      <c r="O111" s="223"/>
      <c r="P111" s="223"/>
      <c r="Q111" s="223"/>
      <c r="R111" s="223"/>
      <c r="S111" s="223"/>
      <c r="U111" s="237"/>
      <c r="V111" s="237"/>
      <c r="W111" s="75"/>
      <c r="X111"/>
      <c r="Y111"/>
      <c r="Z111"/>
    </row>
    <row r="112" spans="10:26" x14ac:dyDescent="0.2">
      <c r="J112" s="39"/>
      <c r="K112"/>
      <c r="L112" s="223"/>
      <c r="M112" s="223"/>
      <c r="N112" s="223"/>
      <c r="O112" s="223"/>
      <c r="P112" s="223"/>
      <c r="Q112" s="223"/>
      <c r="R112" s="223"/>
      <c r="S112" s="223"/>
      <c r="U112" s="237"/>
      <c r="V112" s="237"/>
      <c r="W112" s="75"/>
      <c r="X112"/>
      <c r="Y112"/>
      <c r="Z112"/>
    </row>
    <row r="113" spans="10:26" x14ac:dyDescent="0.2">
      <c r="J113" s="39"/>
      <c r="K113"/>
      <c r="L113" s="223"/>
      <c r="M113" s="223"/>
      <c r="N113" s="223"/>
      <c r="O113" s="223"/>
      <c r="P113" s="223"/>
      <c r="Q113" s="223"/>
      <c r="R113" s="223"/>
      <c r="S113" s="223"/>
      <c r="U113" s="237"/>
      <c r="V113" s="237"/>
      <c r="W113" s="75"/>
      <c r="X113"/>
      <c r="Y113"/>
      <c r="Z113"/>
    </row>
    <row r="114" spans="10:26" x14ac:dyDescent="0.2">
      <c r="J114" s="39"/>
      <c r="L114"/>
      <c r="M114" s="223"/>
      <c r="N114" s="223"/>
      <c r="O114" s="223"/>
      <c r="P114" s="223"/>
      <c r="Q114" s="223"/>
      <c r="R114" s="223"/>
      <c r="S114" s="223"/>
      <c r="U114" s="223"/>
      <c r="V114" s="223"/>
      <c r="W114" s="237"/>
      <c r="X114" s="237"/>
      <c r="Y114" s="75"/>
      <c r="Z114"/>
    </row>
    <row r="115" spans="10:26" x14ac:dyDescent="0.2">
      <c r="J115" s="39"/>
      <c r="L115" s="39"/>
      <c r="Q115" s="223"/>
      <c r="R115" s="223"/>
      <c r="S115" s="223"/>
      <c r="U115" s="223"/>
      <c r="V115" s="223"/>
      <c r="W115" s="223"/>
      <c r="X115" s="223"/>
      <c r="Y115" s="223"/>
      <c r="Z115" s="223"/>
    </row>
    <row r="116" spans="10:26" x14ac:dyDescent="0.2">
      <c r="J116" s="39"/>
      <c r="L116" s="39"/>
      <c r="Q116" s="223"/>
      <c r="R116" s="223"/>
      <c r="S116" s="223"/>
      <c r="U116" s="223"/>
      <c r="V116" s="223"/>
      <c r="W116" s="223"/>
      <c r="X116" s="223"/>
      <c r="Y116" s="223"/>
      <c r="Z116" s="223"/>
    </row>
    <row r="117" spans="10:26" x14ac:dyDescent="0.2">
      <c r="J117" s="39"/>
      <c r="L117" s="39"/>
      <c r="Q117" s="223"/>
      <c r="R117" s="223"/>
      <c r="S117" s="223"/>
      <c r="U117" s="223"/>
      <c r="V117" s="223"/>
      <c r="W117" s="223"/>
      <c r="X117" s="223"/>
      <c r="Y117" s="223"/>
      <c r="Z117" s="223"/>
    </row>
    <row r="118" spans="10:26" x14ac:dyDescent="0.2">
      <c r="J118" s="39"/>
      <c r="L118" s="39"/>
      <c r="Q118" s="223"/>
      <c r="R118" s="223"/>
      <c r="S118" s="223"/>
      <c r="U118" s="223"/>
      <c r="V118" s="223"/>
      <c r="W118" s="223"/>
      <c r="X118" s="223"/>
      <c r="Y118" s="223"/>
      <c r="Z118" s="223"/>
    </row>
    <row r="119" spans="10:26" x14ac:dyDescent="0.2">
      <c r="J119" s="39"/>
      <c r="L119" s="39"/>
      <c r="Q119" s="223"/>
      <c r="R119" s="223"/>
      <c r="S119" s="223"/>
      <c r="U119" s="223"/>
      <c r="V119" s="223"/>
      <c r="W119" s="223"/>
      <c r="X119" s="223"/>
      <c r="Y119" s="223"/>
      <c r="Z119" s="223"/>
    </row>
    <row r="120" spans="10:26" x14ac:dyDescent="0.2">
      <c r="J120" s="39"/>
      <c r="L120" s="39"/>
      <c r="Q120" s="223"/>
      <c r="R120" s="223"/>
      <c r="S120" s="223"/>
      <c r="U120" s="223"/>
      <c r="V120" s="223"/>
      <c r="W120" s="223"/>
      <c r="X120" s="223"/>
      <c r="Y120" s="223"/>
      <c r="Z120" s="223"/>
    </row>
    <row r="121" spans="10:26" x14ac:dyDescent="0.2">
      <c r="J121" s="39"/>
      <c r="L121" s="39"/>
      <c r="Q121" s="223"/>
      <c r="R121" s="223"/>
      <c r="S121" s="223"/>
      <c r="U121" s="223"/>
      <c r="V121" s="223"/>
      <c r="W121" s="223"/>
      <c r="X121" s="223"/>
      <c r="Y121" s="223"/>
      <c r="Z121" s="223"/>
    </row>
    <row r="122" spans="10:26" x14ac:dyDescent="0.2">
      <c r="J122" s="39"/>
      <c r="L122" s="39"/>
      <c r="Q122" s="223"/>
      <c r="R122" s="223"/>
      <c r="S122" s="223"/>
      <c r="U122" s="223"/>
      <c r="V122" s="223"/>
      <c r="W122" s="223"/>
      <c r="X122" s="223"/>
      <c r="Y122" s="223"/>
      <c r="Z122" s="223"/>
    </row>
    <row r="123" spans="10:26" x14ac:dyDescent="0.2">
      <c r="J123" s="39"/>
      <c r="L123" s="39"/>
      <c r="Q123" s="223"/>
      <c r="R123" s="223"/>
      <c r="S123" s="223"/>
      <c r="U123" s="223"/>
      <c r="V123" s="223"/>
      <c r="W123" s="223"/>
      <c r="X123" s="223"/>
      <c r="Y123" s="223"/>
      <c r="Z123" s="223"/>
    </row>
    <row r="124" spans="10:26" x14ac:dyDescent="0.2">
      <c r="J124" s="39"/>
      <c r="L124" s="39"/>
      <c r="Q124" s="223"/>
      <c r="R124" s="223"/>
      <c r="S124" s="223"/>
      <c r="U124" s="223"/>
      <c r="V124" s="223"/>
      <c r="W124" s="223"/>
      <c r="X124" s="223"/>
      <c r="Y124" s="223"/>
      <c r="Z124" s="223"/>
    </row>
    <row r="125" spans="10:26" x14ac:dyDescent="0.2">
      <c r="J125" s="39"/>
      <c r="L125" s="39"/>
      <c r="Q125" s="223"/>
      <c r="R125" s="223"/>
      <c r="S125" s="223"/>
      <c r="U125" s="223"/>
      <c r="V125" s="223"/>
      <c r="W125" s="223"/>
      <c r="X125" s="223"/>
      <c r="Y125" s="223"/>
      <c r="Z125" s="223"/>
    </row>
    <row r="126" spans="10:26" x14ac:dyDescent="0.2">
      <c r="J126" s="39"/>
      <c r="Q126" s="223"/>
      <c r="R126" s="223"/>
      <c r="S126" s="223"/>
      <c r="U126" s="223"/>
      <c r="V126" s="223"/>
      <c r="W126" s="223"/>
      <c r="X126" s="223"/>
      <c r="Y126" s="223"/>
      <c r="Z126" s="223"/>
    </row>
    <row r="127" spans="10:26" x14ac:dyDescent="0.2">
      <c r="J127" s="39"/>
      <c r="Q127" s="223"/>
      <c r="R127" s="223"/>
      <c r="S127" s="223"/>
      <c r="U127" s="223"/>
      <c r="V127" s="223"/>
      <c r="W127" s="223"/>
      <c r="X127" s="223"/>
      <c r="Y127" s="223"/>
      <c r="Z127" s="223"/>
    </row>
    <row r="128" spans="10:26" x14ac:dyDescent="0.2">
      <c r="Q128" s="223"/>
      <c r="R128" s="223"/>
      <c r="S128" s="223"/>
      <c r="U128" s="223"/>
      <c r="V128" s="223"/>
      <c r="W128" s="223"/>
      <c r="X128" s="223"/>
      <c r="Y128" s="223"/>
      <c r="Z128" s="223"/>
    </row>
    <row r="129" spans="17:26" x14ac:dyDescent="0.2">
      <c r="Q129" s="223"/>
      <c r="R129" s="223"/>
      <c r="S129" s="223"/>
      <c r="U129" s="223"/>
      <c r="V129" s="223"/>
      <c r="W129" s="223"/>
      <c r="X129" s="223"/>
      <c r="Y129" s="223"/>
      <c r="Z129" s="223"/>
    </row>
    <row r="130" spans="17:26" x14ac:dyDescent="0.2">
      <c r="Q130" s="223"/>
      <c r="R130" s="223"/>
      <c r="S130" s="223"/>
      <c r="U130" s="223"/>
      <c r="V130" s="223"/>
      <c r="W130" s="223"/>
      <c r="X130" s="223"/>
      <c r="Y130" s="223"/>
      <c r="Z130" s="223"/>
    </row>
    <row r="131" spans="17:26" x14ac:dyDescent="0.2">
      <c r="Q131" s="223"/>
      <c r="R131" s="223"/>
      <c r="S131" s="223"/>
      <c r="U131" s="223"/>
      <c r="V131" s="223"/>
      <c r="W131" s="223"/>
      <c r="X131" s="223"/>
      <c r="Y131" s="223"/>
      <c r="Z131" s="223"/>
    </row>
    <row r="132" spans="17:26" x14ac:dyDescent="0.2">
      <c r="Q132" s="223"/>
      <c r="R132" s="223"/>
      <c r="S132" s="223"/>
      <c r="U132" s="223"/>
      <c r="V132" s="223"/>
      <c r="W132" s="223"/>
      <c r="X132" s="223"/>
      <c r="Y132" s="223"/>
      <c r="Z132" s="223"/>
    </row>
    <row r="133" spans="17:26" x14ac:dyDescent="0.2">
      <c r="Q133" s="223"/>
      <c r="R133" s="223"/>
      <c r="S133" s="223"/>
      <c r="U133" s="223"/>
      <c r="V133" s="223"/>
      <c r="W133" s="223"/>
      <c r="X133" s="223"/>
      <c r="Y133" s="223"/>
      <c r="Z133" s="223"/>
    </row>
    <row r="134" spans="17:26" x14ac:dyDescent="0.2">
      <c r="Q134" s="223"/>
      <c r="R134" s="223"/>
      <c r="S134" s="223"/>
      <c r="U134" s="223"/>
      <c r="V134" s="223"/>
      <c r="W134" s="223"/>
      <c r="X134" s="223"/>
      <c r="Y134" s="223"/>
      <c r="Z134" s="223"/>
    </row>
    <row r="135" spans="17:26" x14ac:dyDescent="0.2">
      <c r="Q135" s="223"/>
      <c r="R135" s="223"/>
      <c r="S135" s="223"/>
      <c r="U135" s="223"/>
      <c r="V135" s="223"/>
      <c r="W135" s="223"/>
      <c r="X135" s="223"/>
      <c r="Y135" s="223"/>
      <c r="Z135" s="223"/>
    </row>
    <row r="136" spans="17:26" x14ac:dyDescent="0.2">
      <c r="Q136" s="223"/>
      <c r="R136" s="223"/>
      <c r="S136" s="223"/>
      <c r="U136" s="223"/>
      <c r="V136" s="223"/>
      <c r="W136" s="223"/>
      <c r="X136" s="223"/>
      <c r="Y136" s="223"/>
      <c r="Z136" s="223"/>
    </row>
    <row r="137" spans="17:26" x14ac:dyDescent="0.2">
      <c r="Q137" s="223"/>
      <c r="R137" s="223"/>
      <c r="S137" s="223"/>
      <c r="U137" s="223"/>
      <c r="V137" s="223"/>
      <c r="W137" s="223"/>
      <c r="X137" s="223"/>
      <c r="Y137" s="223"/>
      <c r="Z137" s="223"/>
    </row>
    <row r="138" spans="17:26" x14ac:dyDescent="0.2">
      <c r="Q138" s="223"/>
      <c r="R138" s="223"/>
      <c r="S138" s="223"/>
      <c r="U138" s="223"/>
      <c r="V138" s="223"/>
      <c r="W138" s="223"/>
      <c r="X138" s="223"/>
      <c r="Y138" s="223"/>
      <c r="Z138" s="223"/>
    </row>
    <row r="139" spans="17:26" x14ac:dyDescent="0.2">
      <c r="Q139" s="223"/>
      <c r="R139" s="223"/>
      <c r="S139" s="223"/>
      <c r="U139" s="223"/>
      <c r="V139" s="223"/>
      <c r="W139" s="223"/>
      <c r="X139" s="223"/>
      <c r="Y139" s="223"/>
      <c r="Z139" s="223"/>
    </row>
    <row r="140" spans="17:26" x14ac:dyDescent="0.2">
      <c r="Q140" s="223"/>
      <c r="R140" s="223"/>
      <c r="S140" s="223"/>
      <c r="U140" s="223"/>
      <c r="V140" s="223"/>
      <c r="W140" s="223"/>
      <c r="X140" s="223"/>
      <c r="Y140" s="223"/>
      <c r="Z140" s="223"/>
    </row>
    <row r="141" spans="17:26" x14ac:dyDescent="0.2">
      <c r="Q141" s="223"/>
      <c r="R141" s="223"/>
      <c r="S141" s="223"/>
      <c r="U141" s="223"/>
      <c r="V141" s="223"/>
      <c r="W141" s="223"/>
      <c r="X141" s="223"/>
      <c r="Y141" s="223"/>
      <c r="Z141" s="223"/>
    </row>
    <row r="142" spans="17:26" x14ac:dyDescent="0.2">
      <c r="Q142" s="223"/>
      <c r="R142" s="223"/>
      <c r="S142" s="223"/>
      <c r="U142" s="223"/>
      <c r="V142" s="223"/>
      <c r="W142" s="223"/>
      <c r="X142" s="223"/>
      <c r="Y142" s="223"/>
      <c r="Z142" s="223"/>
    </row>
    <row r="143" spans="17:26" x14ac:dyDescent="0.2">
      <c r="Q143" s="223"/>
      <c r="R143" s="223"/>
      <c r="S143" s="223"/>
      <c r="U143" s="223"/>
      <c r="V143" s="223"/>
      <c r="W143" s="223"/>
      <c r="X143" s="223"/>
      <c r="Y143" s="223"/>
      <c r="Z143" s="223"/>
    </row>
    <row r="144" spans="17:26" x14ac:dyDescent="0.2">
      <c r="Q144" s="223"/>
      <c r="R144" s="223"/>
      <c r="S144" s="223"/>
      <c r="U144" s="223"/>
      <c r="V144" s="223"/>
      <c r="W144" s="223"/>
      <c r="X144" s="223"/>
      <c r="Y144" s="223"/>
      <c r="Z144" s="223"/>
    </row>
    <row r="145" spans="17:26" x14ac:dyDescent="0.2">
      <c r="Q145" s="223"/>
      <c r="R145" s="223"/>
      <c r="S145" s="223"/>
      <c r="U145" s="223"/>
      <c r="V145" s="223"/>
      <c r="W145" s="223"/>
      <c r="X145" s="223"/>
      <c r="Y145" s="223"/>
      <c r="Z145" s="223"/>
    </row>
    <row r="146" spans="17:26" x14ac:dyDescent="0.2">
      <c r="Q146" s="223"/>
      <c r="R146" s="223"/>
      <c r="S146" s="223"/>
      <c r="U146" s="223"/>
      <c r="V146" s="223"/>
      <c r="W146" s="223"/>
      <c r="X146" s="223"/>
      <c r="Y146" s="223"/>
      <c r="Z146" s="223"/>
    </row>
    <row r="147" spans="17:26" x14ac:dyDescent="0.2">
      <c r="Q147" s="223"/>
      <c r="R147" s="223"/>
      <c r="S147" s="223"/>
      <c r="U147" s="223"/>
      <c r="V147" s="223"/>
      <c r="W147" s="223"/>
      <c r="X147" s="223"/>
      <c r="Y147" s="223"/>
      <c r="Z147" s="223"/>
    </row>
    <row r="148" spans="17:26" x14ac:dyDescent="0.2">
      <c r="Q148" s="223"/>
      <c r="R148" s="223"/>
      <c r="S148" s="223"/>
      <c r="U148" s="223"/>
      <c r="V148" s="223"/>
      <c r="W148" s="223"/>
      <c r="X148" s="223"/>
      <c r="Y148" s="223"/>
      <c r="Z148" s="223"/>
    </row>
    <row r="149" spans="17:26" x14ac:dyDescent="0.2">
      <c r="Q149" s="223"/>
      <c r="R149" s="223"/>
      <c r="S149" s="223"/>
      <c r="U149" s="223"/>
      <c r="V149" s="223"/>
      <c r="W149" s="223"/>
      <c r="X149" s="223"/>
      <c r="Y149" s="223"/>
      <c r="Z149" s="223"/>
    </row>
    <row r="150" spans="17:26" x14ac:dyDescent="0.2">
      <c r="Q150" s="223"/>
      <c r="R150" s="223"/>
      <c r="S150" s="223"/>
      <c r="U150" s="223"/>
      <c r="V150" s="223"/>
      <c r="W150" s="223"/>
      <c r="X150" s="223"/>
      <c r="Y150" s="223"/>
      <c r="Z150" s="223"/>
    </row>
    <row r="151" spans="17:26" x14ac:dyDescent="0.2">
      <c r="Q151" s="223"/>
      <c r="R151" s="223"/>
      <c r="S151" s="223"/>
      <c r="U151" s="223"/>
      <c r="V151" s="223"/>
      <c r="W151" s="223"/>
      <c r="X151" s="223"/>
      <c r="Y151" s="223"/>
      <c r="Z151" s="223"/>
    </row>
    <row r="152" spans="17:26" x14ac:dyDescent="0.2">
      <c r="Q152" s="223"/>
      <c r="R152" s="223"/>
      <c r="S152" s="223"/>
      <c r="U152" s="223"/>
      <c r="V152" s="223"/>
      <c r="W152" s="223"/>
      <c r="X152" s="223"/>
      <c r="Y152" s="223"/>
      <c r="Z152" s="223"/>
    </row>
    <row r="153" spans="17:26" x14ac:dyDescent="0.2">
      <c r="Q153" s="223"/>
      <c r="R153" s="223"/>
      <c r="S153" s="223"/>
      <c r="U153" s="223"/>
      <c r="V153" s="223"/>
      <c r="W153" s="223"/>
      <c r="X153" s="223"/>
      <c r="Y153" s="223"/>
      <c r="Z153" s="223"/>
    </row>
    <row r="154" spans="17:26" x14ac:dyDescent="0.2">
      <c r="Q154" s="223"/>
      <c r="R154" s="223"/>
      <c r="S154" s="223"/>
      <c r="U154" s="223"/>
      <c r="V154" s="223"/>
      <c r="W154" s="223"/>
      <c r="X154" s="223"/>
      <c r="Y154" s="223"/>
      <c r="Z154" s="223"/>
    </row>
    <row r="155" spans="17:26" x14ac:dyDescent="0.2">
      <c r="Q155" s="223"/>
      <c r="R155" s="223"/>
      <c r="S155" s="223"/>
      <c r="U155" s="223"/>
      <c r="V155" s="223"/>
      <c r="W155" s="223"/>
      <c r="X155" s="223"/>
      <c r="Y155" s="223"/>
      <c r="Z155" s="223"/>
    </row>
    <row r="156" spans="17:26" x14ac:dyDescent="0.2">
      <c r="Q156" s="223"/>
      <c r="R156" s="223"/>
      <c r="S156" s="223"/>
      <c r="U156" s="223"/>
      <c r="V156" s="223"/>
      <c r="W156" s="223"/>
      <c r="X156" s="223"/>
      <c r="Y156" s="223"/>
      <c r="Z156" s="223"/>
    </row>
    <row r="157" spans="17:26" x14ac:dyDescent="0.2">
      <c r="Q157" s="223"/>
      <c r="R157" s="223"/>
      <c r="S157" s="223"/>
      <c r="U157" s="223"/>
      <c r="V157" s="223"/>
      <c r="W157" s="223"/>
      <c r="X157" s="223"/>
      <c r="Y157" s="223"/>
      <c r="Z157" s="223"/>
    </row>
    <row r="158" spans="17:26" x14ac:dyDescent="0.2">
      <c r="Q158" s="223"/>
      <c r="R158" s="223"/>
      <c r="S158" s="223"/>
      <c r="U158" s="223"/>
      <c r="V158" s="223"/>
      <c r="W158" s="223"/>
      <c r="X158" s="223"/>
      <c r="Y158" s="223"/>
      <c r="Z158" s="223"/>
    </row>
    <row r="159" spans="17:26" x14ac:dyDescent="0.2">
      <c r="Q159" s="223"/>
      <c r="R159" s="223"/>
      <c r="S159" s="223"/>
      <c r="U159" s="223"/>
      <c r="V159" s="223"/>
      <c r="W159" s="223"/>
      <c r="X159" s="223"/>
      <c r="Y159" s="223"/>
      <c r="Z159" s="223"/>
    </row>
    <row r="160" spans="17:26" x14ac:dyDescent="0.2">
      <c r="Q160" s="223"/>
      <c r="R160" s="223"/>
      <c r="S160" s="223"/>
      <c r="U160" s="223"/>
      <c r="V160" s="223"/>
      <c r="W160" s="223"/>
      <c r="X160" s="223"/>
      <c r="Y160" s="223"/>
      <c r="Z160" s="223"/>
    </row>
    <row r="161" spans="17:26" x14ac:dyDescent="0.2">
      <c r="Q161" s="223"/>
      <c r="R161" s="223"/>
      <c r="S161" s="223"/>
      <c r="U161" s="223"/>
      <c r="V161" s="223"/>
      <c r="W161" s="223"/>
      <c r="X161" s="223"/>
      <c r="Y161" s="223"/>
      <c r="Z161" s="223"/>
    </row>
    <row r="162" spans="17:26" x14ac:dyDescent="0.2">
      <c r="Q162" s="223"/>
      <c r="R162" s="223"/>
      <c r="S162" s="223"/>
      <c r="U162" s="223"/>
      <c r="V162" s="223"/>
      <c r="W162" s="223"/>
      <c r="X162" s="223"/>
      <c r="Y162" s="223"/>
      <c r="Z162" s="223"/>
    </row>
    <row r="163" spans="17:26" x14ac:dyDescent="0.2">
      <c r="Q163" s="223"/>
      <c r="R163" s="223"/>
      <c r="S163" s="223"/>
      <c r="U163" s="223"/>
      <c r="V163" s="223"/>
      <c r="W163" s="223"/>
      <c r="X163" s="223"/>
      <c r="Y163" s="223"/>
      <c r="Z163" s="223"/>
    </row>
    <row r="164" spans="17:26" x14ac:dyDescent="0.2">
      <c r="Q164" s="223"/>
      <c r="R164" s="223"/>
      <c r="S164" s="223"/>
      <c r="U164" s="223"/>
      <c r="V164" s="223"/>
      <c r="W164" s="223"/>
      <c r="X164" s="223"/>
      <c r="Y164" s="223"/>
      <c r="Z164" s="223"/>
    </row>
    <row r="165" spans="17:26" x14ac:dyDescent="0.2">
      <c r="Q165" s="223"/>
      <c r="R165" s="223"/>
      <c r="S165" s="223"/>
      <c r="U165" s="223"/>
      <c r="V165" s="223"/>
      <c r="W165" s="223"/>
      <c r="X165" s="223"/>
      <c r="Y165" s="223"/>
      <c r="Z165" s="223"/>
    </row>
    <row r="166" spans="17:26" x14ac:dyDescent="0.2">
      <c r="Q166" s="223"/>
      <c r="R166" s="223"/>
      <c r="S166" s="223"/>
      <c r="U166" s="223"/>
      <c r="V166" s="223"/>
      <c r="W166" s="223"/>
      <c r="X166" s="223"/>
      <c r="Y166" s="223"/>
      <c r="Z166" s="223"/>
    </row>
    <row r="167" spans="17:26" x14ac:dyDescent="0.2">
      <c r="Q167" s="223"/>
      <c r="R167" s="223"/>
      <c r="S167" s="223"/>
      <c r="U167" s="223"/>
      <c r="V167" s="223"/>
      <c r="W167" s="223"/>
      <c r="X167" s="223"/>
      <c r="Y167" s="223"/>
      <c r="Z167" s="223"/>
    </row>
    <row r="168" spans="17:26" x14ac:dyDescent="0.2">
      <c r="Q168" s="223"/>
      <c r="R168" s="223"/>
      <c r="S168" s="223"/>
      <c r="U168" s="223"/>
      <c r="V168" s="223"/>
      <c r="W168" s="223"/>
      <c r="X168" s="223"/>
      <c r="Y168" s="223"/>
      <c r="Z168" s="223"/>
    </row>
    <row r="169" spans="17:26" x14ac:dyDescent="0.2">
      <c r="Q169" s="223"/>
      <c r="R169" s="223"/>
      <c r="S169" s="223"/>
      <c r="U169" s="223"/>
      <c r="V169" s="223"/>
      <c r="W169" s="223"/>
      <c r="X169" s="223"/>
      <c r="Y169" s="223"/>
      <c r="Z169" s="223"/>
    </row>
    <row r="170" spans="17:26" x14ac:dyDescent="0.2">
      <c r="Q170" s="223"/>
      <c r="R170" s="223"/>
      <c r="S170" s="223"/>
      <c r="U170" s="223"/>
      <c r="V170" s="223"/>
      <c r="W170" s="223"/>
      <c r="X170" s="223"/>
      <c r="Y170" s="223"/>
      <c r="Z170" s="223"/>
    </row>
    <row r="171" spans="17:26" x14ac:dyDescent="0.2">
      <c r="Q171" s="223"/>
      <c r="R171" s="223"/>
      <c r="S171" s="223"/>
      <c r="U171" s="223"/>
      <c r="V171" s="223"/>
      <c r="W171" s="223"/>
      <c r="X171" s="223"/>
      <c r="Y171" s="223"/>
      <c r="Z171" s="223"/>
    </row>
    <row r="172" spans="17:26" x14ac:dyDescent="0.2">
      <c r="Q172" s="223"/>
      <c r="R172" s="223"/>
      <c r="S172" s="223"/>
      <c r="U172" s="223"/>
      <c r="V172" s="223"/>
      <c r="W172" s="223"/>
      <c r="X172" s="223"/>
      <c r="Y172" s="223"/>
      <c r="Z172" s="223"/>
    </row>
    <row r="173" spans="17:26" x14ac:dyDescent="0.2">
      <c r="Q173" s="223"/>
      <c r="R173" s="223"/>
      <c r="S173" s="223"/>
      <c r="U173" s="223"/>
      <c r="V173" s="223"/>
      <c r="W173" s="223"/>
      <c r="X173" s="223"/>
      <c r="Y173" s="223"/>
      <c r="Z173" s="223"/>
    </row>
    <row r="174" spans="17:26" x14ac:dyDescent="0.2">
      <c r="Q174" s="223"/>
      <c r="R174" s="223"/>
      <c r="S174" s="223"/>
      <c r="U174" s="223"/>
      <c r="V174" s="223"/>
      <c r="W174" s="223"/>
      <c r="X174" s="223"/>
      <c r="Y174" s="223"/>
      <c r="Z174" s="223"/>
    </row>
    <row r="175" spans="17:26" x14ac:dyDescent="0.2">
      <c r="Q175" s="223"/>
      <c r="R175" s="223"/>
      <c r="S175" s="223"/>
      <c r="U175" s="223"/>
      <c r="V175" s="223"/>
      <c r="W175" s="223"/>
      <c r="X175" s="223"/>
      <c r="Y175" s="223"/>
      <c r="Z175" s="223"/>
    </row>
    <row r="176" spans="17:26" x14ac:dyDescent="0.2">
      <c r="Q176" s="223"/>
      <c r="R176" s="223"/>
      <c r="S176" s="223"/>
      <c r="U176" s="223"/>
      <c r="V176" s="223"/>
      <c r="W176" s="223"/>
      <c r="X176" s="223"/>
      <c r="Y176" s="223"/>
      <c r="Z176" s="223"/>
    </row>
    <row r="177" spans="17:26" x14ac:dyDescent="0.2">
      <c r="Q177" s="223"/>
      <c r="R177" s="223"/>
      <c r="S177" s="223"/>
      <c r="U177" s="223"/>
      <c r="V177" s="223"/>
      <c r="W177" s="223"/>
      <c r="X177" s="223"/>
      <c r="Y177" s="223"/>
      <c r="Z177" s="223"/>
    </row>
    <row r="178" spans="17:26" x14ac:dyDescent="0.2">
      <c r="Q178" s="223"/>
      <c r="R178" s="223"/>
      <c r="S178" s="223"/>
      <c r="U178" s="223"/>
      <c r="V178" s="223"/>
      <c r="W178" s="223"/>
      <c r="X178" s="223"/>
      <c r="Y178" s="223"/>
      <c r="Z178" s="223"/>
    </row>
    <row r="179" spans="17:26" x14ac:dyDescent="0.2">
      <c r="Q179" s="223"/>
      <c r="R179" s="223"/>
      <c r="S179" s="223"/>
      <c r="U179" s="223"/>
      <c r="V179" s="223"/>
      <c r="W179" s="223"/>
      <c r="X179" s="223"/>
      <c r="Y179" s="223"/>
      <c r="Z179" s="223"/>
    </row>
    <row r="180" spans="17:26" x14ac:dyDescent="0.2">
      <c r="Q180" s="223"/>
      <c r="R180" s="223"/>
      <c r="S180" s="223"/>
      <c r="U180" s="223"/>
      <c r="V180" s="223"/>
      <c r="W180" s="223"/>
      <c r="X180" s="223"/>
      <c r="Y180" s="223"/>
      <c r="Z180" s="223"/>
    </row>
    <row r="181" spans="17:26" x14ac:dyDescent="0.2">
      <c r="Q181" s="223"/>
      <c r="R181" s="223"/>
      <c r="S181" s="223"/>
      <c r="U181" s="223"/>
      <c r="V181" s="223"/>
      <c r="W181" s="223"/>
      <c r="X181" s="223"/>
      <c r="Y181" s="223"/>
      <c r="Z181" s="223"/>
    </row>
    <row r="182" spans="17:26" x14ac:dyDescent="0.2">
      <c r="Q182" s="223"/>
      <c r="R182" s="223"/>
      <c r="S182" s="223"/>
      <c r="U182" s="223"/>
      <c r="V182" s="223"/>
      <c r="W182" s="223"/>
      <c r="X182" s="223"/>
      <c r="Y182" s="223"/>
      <c r="Z182" s="223"/>
    </row>
    <row r="183" spans="17:26" x14ac:dyDescent="0.2">
      <c r="Q183" s="223"/>
      <c r="R183" s="223"/>
      <c r="S183" s="223"/>
      <c r="U183" s="223"/>
      <c r="V183" s="223"/>
      <c r="W183" s="223"/>
      <c r="X183" s="223"/>
      <c r="Y183" s="223"/>
      <c r="Z183" s="223"/>
    </row>
    <row r="184" spans="17:26" x14ac:dyDescent="0.2">
      <c r="Q184" s="223"/>
      <c r="R184" s="223"/>
      <c r="S184" s="223"/>
      <c r="U184" s="223"/>
      <c r="V184" s="223"/>
      <c r="W184" s="223"/>
      <c r="X184" s="223"/>
      <c r="Y184" s="223"/>
      <c r="Z184" s="223"/>
    </row>
    <row r="185" spans="17:26" x14ac:dyDescent="0.2">
      <c r="Q185" s="223"/>
      <c r="R185" s="223"/>
      <c r="S185" s="223"/>
      <c r="U185" s="223"/>
      <c r="V185" s="223"/>
      <c r="W185" s="223"/>
      <c r="X185" s="223"/>
      <c r="Y185" s="223"/>
      <c r="Z185" s="223"/>
    </row>
    <row r="186" spans="17:26" x14ac:dyDescent="0.2">
      <c r="Q186" s="223"/>
      <c r="R186" s="223"/>
      <c r="S186" s="223"/>
      <c r="U186" s="223"/>
      <c r="V186" s="223"/>
      <c r="W186" s="223"/>
      <c r="X186" s="223"/>
      <c r="Y186" s="223"/>
      <c r="Z186" s="223"/>
    </row>
    <row r="187" spans="17:26" x14ac:dyDescent="0.2">
      <c r="Q187" s="223"/>
      <c r="R187" s="223"/>
      <c r="S187" s="223"/>
      <c r="U187" s="223"/>
      <c r="V187" s="223"/>
      <c r="W187" s="223"/>
      <c r="X187" s="223"/>
      <c r="Y187" s="223"/>
      <c r="Z187" s="223"/>
    </row>
    <row r="188" spans="17:26" x14ac:dyDescent="0.2">
      <c r="Q188" s="223"/>
      <c r="R188" s="223"/>
      <c r="S188" s="223"/>
      <c r="U188" s="223"/>
      <c r="V188" s="223"/>
      <c r="W188" s="223"/>
      <c r="X188" s="223"/>
      <c r="Y188" s="223"/>
      <c r="Z188" s="223"/>
    </row>
    <row r="189" spans="17:26" x14ac:dyDescent="0.2">
      <c r="Q189" s="223"/>
      <c r="R189" s="223"/>
      <c r="S189" s="223"/>
      <c r="U189" s="223"/>
      <c r="V189" s="223"/>
      <c r="W189" s="223"/>
      <c r="X189" s="223"/>
      <c r="Y189" s="223"/>
      <c r="Z189" s="223"/>
    </row>
    <row r="190" spans="17:26" x14ac:dyDescent="0.2">
      <c r="Q190" s="223"/>
      <c r="R190" s="223"/>
      <c r="S190" s="223"/>
      <c r="U190" s="223"/>
      <c r="V190" s="223"/>
      <c r="W190" s="223"/>
      <c r="X190" s="223"/>
      <c r="Y190" s="223"/>
      <c r="Z190" s="223"/>
    </row>
    <row r="191" spans="17:26" x14ac:dyDescent="0.2">
      <c r="Q191" s="223"/>
      <c r="R191" s="223"/>
      <c r="S191" s="223"/>
      <c r="U191" s="223"/>
      <c r="V191" s="223"/>
      <c r="W191" s="223"/>
      <c r="X191" s="223"/>
      <c r="Y191" s="223"/>
      <c r="Z191" s="223"/>
    </row>
    <row r="192" spans="17:26" x14ac:dyDescent="0.2">
      <c r="Q192" s="223"/>
      <c r="R192" s="223"/>
      <c r="S192" s="223"/>
      <c r="U192" s="223"/>
      <c r="V192" s="223"/>
      <c r="W192" s="223"/>
      <c r="X192" s="223"/>
      <c r="Y192" s="223"/>
      <c r="Z192" s="223"/>
    </row>
    <row r="193" spans="17:26" x14ac:dyDescent="0.2">
      <c r="Q193" s="223"/>
      <c r="R193" s="223"/>
      <c r="S193" s="223"/>
      <c r="U193" s="223"/>
      <c r="V193" s="223"/>
      <c r="W193" s="223"/>
      <c r="X193" s="223"/>
      <c r="Y193" s="223"/>
      <c r="Z193" s="223"/>
    </row>
    <row r="194" spans="17:26" x14ac:dyDescent="0.2">
      <c r="Q194" s="223"/>
      <c r="R194" s="223"/>
      <c r="S194" s="223"/>
      <c r="U194" s="223"/>
      <c r="V194" s="223"/>
      <c r="W194" s="223"/>
      <c r="X194" s="223"/>
      <c r="Y194" s="223"/>
      <c r="Z194" s="223"/>
    </row>
    <row r="195" spans="17:26" x14ac:dyDescent="0.2">
      <c r="Q195" s="223"/>
      <c r="R195" s="223"/>
      <c r="S195" s="223"/>
      <c r="U195" s="223"/>
      <c r="V195" s="223"/>
      <c r="W195" s="223"/>
      <c r="X195" s="223"/>
      <c r="Y195" s="223"/>
      <c r="Z195" s="223"/>
    </row>
    <row r="196" spans="17:26" x14ac:dyDescent="0.2">
      <c r="Q196" s="223"/>
      <c r="R196" s="223"/>
      <c r="S196" s="223"/>
      <c r="U196" s="223"/>
      <c r="V196" s="223"/>
      <c r="W196" s="223"/>
      <c r="X196" s="223"/>
      <c r="Y196" s="223"/>
      <c r="Z196" s="223"/>
    </row>
    <row r="197" spans="17:26" x14ac:dyDescent="0.2">
      <c r="Q197" s="223"/>
      <c r="R197" s="223"/>
      <c r="S197" s="223"/>
      <c r="U197" s="223"/>
      <c r="V197" s="223"/>
      <c r="W197" s="223"/>
      <c r="X197" s="223"/>
      <c r="Y197" s="223"/>
      <c r="Z197" s="223"/>
    </row>
    <row r="198" spans="17:26" x14ac:dyDescent="0.2">
      <c r="Q198" s="223"/>
      <c r="R198" s="223"/>
      <c r="S198" s="223"/>
      <c r="U198" s="223"/>
      <c r="V198" s="223"/>
      <c r="W198" s="223"/>
      <c r="X198" s="223"/>
      <c r="Y198" s="223"/>
      <c r="Z198" s="223"/>
    </row>
    <row r="199" spans="17:26" x14ac:dyDescent="0.2">
      <c r="Q199" s="223"/>
      <c r="R199" s="223"/>
      <c r="S199" s="223"/>
      <c r="U199" s="223"/>
      <c r="V199" s="223"/>
      <c r="W199" s="223"/>
      <c r="X199" s="223"/>
      <c r="Y199" s="223"/>
      <c r="Z199" s="223"/>
    </row>
    <row r="200" spans="17:26" x14ac:dyDescent="0.2">
      <c r="Q200" s="223"/>
      <c r="R200" s="223"/>
      <c r="S200" s="223"/>
      <c r="U200" s="223"/>
      <c r="V200" s="223"/>
      <c r="W200" s="223"/>
      <c r="X200" s="223"/>
      <c r="Y200" s="223"/>
      <c r="Z200" s="223"/>
    </row>
    <row r="201" spans="17:26" x14ac:dyDescent="0.2">
      <c r="Q201" s="223"/>
      <c r="R201" s="223"/>
      <c r="S201" s="223"/>
      <c r="U201" s="223"/>
      <c r="V201" s="223"/>
      <c r="W201" s="223"/>
      <c r="X201" s="223"/>
      <c r="Y201" s="223"/>
      <c r="Z201" s="223"/>
    </row>
    <row r="202" spans="17:26" x14ac:dyDescent="0.2">
      <c r="Q202" s="223"/>
      <c r="R202" s="223"/>
      <c r="S202" s="223"/>
      <c r="U202" s="223"/>
      <c r="V202" s="223"/>
      <c r="W202" s="223"/>
      <c r="X202" s="223"/>
      <c r="Y202" s="223"/>
      <c r="Z202" s="223"/>
    </row>
    <row r="203" spans="17:26" x14ac:dyDescent="0.2">
      <c r="Q203" s="223"/>
      <c r="R203" s="223"/>
      <c r="S203" s="223"/>
      <c r="U203" s="223"/>
      <c r="V203" s="223"/>
      <c r="W203" s="223"/>
      <c r="X203" s="223"/>
      <c r="Y203" s="223"/>
      <c r="Z203" s="223"/>
    </row>
    <row r="204" spans="17:26" x14ac:dyDescent="0.2">
      <c r="Q204" s="223"/>
      <c r="R204" s="223"/>
      <c r="S204" s="223"/>
      <c r="U204" s="223"/>
      <c r="V204" s="223"/>
      <c r="W204" s="223"/>
      <c r="X204" s="223"/>
      <c r="Y204" s="223"/>
      <c r="Z204" s="223"/>
    </row>
    <row r="205" spans="17:26" x14ac:dyDescent="0.2">
      <c r="Q205" s="223"/>
      <c r="R205" s="223"/>
      <c r="S205" s="223"/>
      <c r="U205" s="223"/>
      <c r="V205" s="223"/>
      <c r="W205" s="223"/>
      <c r="X205" s="223"/>
      <c r="Y205" s="223"/>
      <c r="Z205" s="223"/>
    </row>
    <row r="206" spans="17:26" x14ac:dyDescent="0.2">
      <c r="Q206" s="223"/>
      <c r="R206" s="223"/>
      <c r="S206" s="223"/>
      <c r="U206" s="223"/>
      <c r="V206" s="223"/>
      <c r="W206" s="223"/>
      <c r="X206" s="223"/>
      <c r="Y206" s="223"/>
      <c r="Z206" s="223"/>
    </row>
    <row r="207" spans="17:26" x14ac:dyDescent="0.2">
      <c r="Q207" s="223"/>
      <c r="R207" s="223"/>
      <c r="S207" s="223"/>
      <c r="U207" s="223"/>
      <c r="V207" s="223"/>
      <c r="W207" s="223"/>
      <c r="X207" s="223"/>
      <c r="Y207" s="223"/>
      <c r="Z207" s="223"/>
    </row>
    <row r="208" spans="17:26" x14ac:dyDescent="0.2">
      <c r="Q208" s="223"/>
      <c r="R208" s="223"/>
      <c r="S208" s="223"/>
      <c r="U208" s="223"/>
      <c r="V208" s="223"/>
      <c r="W208" s="223"/>
      <c r="X208" s="223"/>
      <c r="Y208" s="223"/>
      <c r="Z208" s="223"/>
    </row>
  </sheetData>
  <sortState ref="B3:L57">
    <sortCondition descending="1" ref="L3:L57"/>
  </sortState>
  <mergeCells count="3">
    <mergeCell ref="I2:J2"/>
    <mergeCell ref="K2:L2"/>
    <mergeCell ref="M2:N2"/>
  </mergeCells>
  <phoneticPr fontId="5" type="noConversion"/>
  <hyperlinks>
    <hyperlink ref="S33" r:id="rId1" display="BERNOS Blaise"/>
    <hyperlink ref="S3" r:id="rId2" display="NOBLET Erwan"/>
    <hyperlink ref="S10" r:id="rId3" display="OLIVIERI Bernard"/>
    <hyperlink ref="S17" r:id="rId4" display="SAUVAN Jean-Pierre"/>
    <hyperlink ref="S54" r:id="rId5" display="SURCOUF Dominique"/>
    <hyperlink ref="S34" r:id="rId6" display="CROYEAU Jean Marie"/>
    <hyperlink ref="S6" r:id="rId7" display="NOBLET Erwan"/>
  </hyperlinks>
  <pageMargins left="0.78740157499999996" right="0.78740157499999996" top="0.984251969" bottom="0.984251969" header="0.4921259845" footer="0.4921259845"/>
  <pageSetup paperSize="9" orientation="portrait" r:id="rId8"/>
  <headerFooter alignWithMargins="0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4</vt:i4>
      </vt:variant>
    </vt:vector>
  </HeadingPairs>
  <TitlesOfParts>
    <vt:vector size="16" baseType="lpstr">
      <vt:lpstr>Systéme de point</vt:lpstr>
      <vt:lpstr>Synthése</vt:lpstr>
      <vt:lpstr>TOTAL 2021</vt:lpstr>
      <vt:lpstr>Porquerolles 21</vt:lpstr>
      <vt:lpstr>Coupe Printemps YCF 21</vt:lpstr>
      <vt:lpstr>VdVieux Port 21</vt:lpstr>
      <vt:lpstr>TBS 21</vt:lpstr>
      <vt:lpstr>Corsica classic 21</vt:lpstr>
      <vt:lpstr>Antibes 21</vt:lpstr>
      <vt:lpstr>Cannes 21</vt:lpstr>
      <vt:lpstr>CA YCF 21</vt:lpstr>
      <vt:lpstr>Saint-Tropez 21</vt:lpstr>
      <vt:lpstr>'TOTAL 2021'!Impression_des_titres</vt:lpstr>
      <vt:lpstr>Synthése!Zone_d_impression</vt:lpstr>
      <vt:lpstr>'Systéme de point'!Zone_d_impression</vt:lpstr>
      <vt:lpstr>'TOTAL 2021'!Zone_d_impression</vt:lpstr>
    </vt:vector>
  </TitlesOfParts>
  <Company>god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LES REGATES IMPERIALES 2007</dc:title>
  <dc:creator>god</dc:creator>
  <cp:lastModifiedBy>Renaud Godard</cp:lastModifiedBy>
  <cp:lastPrinted>2021-10-11T20:06:52Z</cp:lastPrinted>
  <dcterms:created xsi:type="dcterms:W3CDTF">2005-07-24T15:37:58Z</dcterms:created>
  <dcterms:modified xsi:type="dcterms:W3CDTF">2021-10-25T19:34:09Z</dcterms:modified>
</cp:coreProperties>
</file>