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Documents\Out\jauge 2019\"/>
    </mc:Choice>
  </mc:AlternateContent>
  <bookViews>
    <workbookView xWindow="0" yWindow="0" windowWidth="28800" windowHeight="11700" firstSheet="7" activeTab="14"/>
  </bookViews>
  <sheets>
    <sheet name="Systéme de point" sheetId="1" r:id="rId1"/>
    <sheet name="Synthése" sheetId="11" r:id="rId2"/>
    <sheet name="TOTAL 2019" sheetId="8" r:id="rId3"/>
    <sheet name="Dames de Saint-Tropez 19" sheetId="24" r:id="rId4"/>
    <sheet name="Calanques 19" sheetId="19" r:id="rId5"/>
    <sheet name="Cassis 19" sheetId="26" r:id="rId6"/>
    <sheet name="Antibes 19" sheetId="4" r:id="rId7"/>
    <sheet name="Coupe Printemps YCF 19" sheetId="28" r:id="rId8"/>
    <sheet name="Porquerolles 19" sheetId="12" r:id="rId9"/>
    <sheet name="VdVieux Port 19" sheetId="27" r:id="rId10"/>
    <sheet name="TBS 19" sheetId="14" r:id="rId11"/>
    <sheet name="Corsica classic 19" sheetId="23" r:id="rId12"/>
    <sheet name="Cannes 19" sheetId="20" r:id="rId13"/>
    <sheet name="CA YCF 19" sheetId="21" r:id="rId14"/>
    <sheet name="Saint-Tropez 19" sheetId="22" r:id="rId15"/>
  </sheets>
  <definedNames>
    <definedName name="_xlnm._FilterDatabase" localSheetId="6" hidden="1">'Antibes 19'!$A$4:$Z$58</definedName>
    <definedName name="_xlnm._FilterDatabase" localSheetId="2" hidden="1">'TOTAL 2019'!$A$6:$CG$165</definedName>
    <definedName name="_xlnm.Print_Area" localSheetId="1">Synthése!$A$2:$G$74</definedName>
    <definedName name="_xlnm.Print_Area" localSheetId="0">'Systéme de point'!$A$1:$R$23</definedName>
    <definedName name="_xlnm.Print_Area" localSheetId="2">'TOTAL 2019'!$A$2:$CD$166</definedName>
    <definedName name="_xlnm.Print_Titles" localSheetId="2">'TOTAL 2019'!$1:$5</definedName>
  </definedNames>
  <calcPr calcId="162913"/>
</workbook>
</file>

<file path=xl/calcChain.xml><?xml version="1.0" encoding="utf-8"?>
<calcChain xmlns="http://schemas.openxmlformats.org/spreadsheetml/2006/main">
  <c r="G45" i="8" l="1"/>
  <c r="H45" i="8"/>
  <c r="I45" i="8"/>
  <c r="J45" i="8"/>
  <c r="G89" i="8"/>
  <c r="H89" i="8"/>
  <c r="I89" i="8"/>
  <c r="J89" i="8"/>
  <c r="G152" i="8"/>
  <c r="H152" i="8"/>
  <c r="I152" i="8"/>
  <c r="J152" i="8"/>
  <c r="G151" i="8"/>
  <c r="H151" i="8"/>
  <c r="I151" i="8"/>
  <c r="J151" i="8"/>
  <c r="H111" i="8"/>
  <c r="I111" i="8"/>
  <c r="J111" i="8"/>
  <c r="G97" i="8"/>
  <c r="H97" i="8"/>
  <c r="I97" i="8"/>
  <c r="J97" i="8"/>
  <c r="G56" i="8"/>
  <c r="H56" i="8"/>
  <c r="I56" i="8"/>
  <c r="J56" i="8"/>
  <c r="H158" i="8"/>
  <c r="I158" i="8"/>
  <c r="J158" i="8"/>
  <c r="H48" i="8"/>
  <c r="I48" i="8"/>
  <c r="J48" i="8"/>
  <c r="G90" i="8"/>
  <c r="H90" i="8"/>
  <c r="I90" i="8"/>
  <c r="J90" i="8"/>
  <c r="G77" i="8"/>
  <c r="H77" i="8"/>
  <c r="I77" i="8"/>
  <c r="J77" i="8"/>
  <c r="G53" i="8"/>
  <c r="H53" i="8"/>
  <c r="I53" i="8"/>
  <c r="J53" i="8"/>
  <c r="G25" i="8"/>
  <c r="H25" i="8"/>
  <c r="I25" i="8"/>
  <c r="J25" i="8"/>
  <c r="H34" i="8"/>
  <c r="I34" i="8"/>
  <c r="J34" i="8"/>
  <c r="G22" i="8"/>
  <c r="H22" i="8"/>
  <c r="I22" i="8"/>
  <c r="J22" i="8"/>
  <c r="G102" i="8"/>
  <c r="H102" i="8"/>
  <c r="I102" i="8"/>
  <c r="J102" i="8"/>
  <c r="H69" i="8"/>
  <c r="I69" i="8"/>
  <c r="J69" i="8"/>
  <c r="G153" i="8"/>
  <c r="H153" i="8"/>
  <c r="I153" i="8"/>
  <c r="J153" i="8"/>
  <c r="H83" i="8"/>
  <c r="I83" i="8"/>
  <c r="J83" i="8"/>
  <c r="G109" i="8"/>
  <c r="H109" i="8"/>
  <c r="I109" i="8"/>
  <c r="J109" i="8"/>
  <c r="G14" i="8"/>
  <c r="H14" i="8"/>
  <c r="I14" i="8"/>
  <c r="J14" i="8"/>
  <c r="G128" i="8"/>
  <c r="H128" i="8"/>
  <c r="I128" i="8"/>
  <c r="J128" i="8"/>
  <c r="G9" i="8"/>
  <c r="H9" i="8"/>
  <c r="I9" i="8"/>
  <c r="J9" i="8"/>
  <c r="G124" i="8"/>
  <c r="H124" i="8"/>
  <c r="I124" i="8"/>
  <c r="J124" i="8"/>
  <c r="H52" i="8"/>
  <c r="I52" i="8"/>
  <c r="J52" i="8"/>
  <c r="G26" i="8"/>
  <c r="H26" i="8"/>
  <c r="I26" i="8"/>
  <c r="J26" i="8"/>
  <c r="G38" i="8"/>
  <c r="H38" i="8"/>
  <c r="I38" i="8"/>
  <c r="J38" i="8"/>
  <c r="G73" i="8"/>
  <c r="H73" i="8"/>
  <c r="I73" i="8"/>
  <c r="J73" i="8"/>
  <c r="H81" i="8"/>
  <c r="I81" i="8"/>
  <c r="J81" i="8"/>
  <c r="H132" i="8"/>
  <c r="I132" i="8"/>
  <c r="J132" i="8"/>
  <c r="G107" i="8"/>
  <c r="H107" i="8"/>
  <c r="I107" i="8"/>
  <c r="J107" i="8"/>
  <c r="H88" i="8"/>
  <c r="I88" i="8"/>
  <c r="J88" i="8"/>
  <c r="G35" i="8"/>
  <c r="H35" i="8"/>
  <c r="I35" i="8"/>
  <c r="J35" i="8"/>
  <c r="G29" i="8"/>
  <c r="H29" i="8"/>
  <c r="I29" i="8"/>
  <c r="J29" i="8"/>
  <c r="H154" i="8"/>
  <c r="I154" i="8"/>
  <c r="J154" i="8"/>
  <c r="G75" i="8"/>
  <c r="H75" i="8"/>
  <c r="I75" i="8"/>
  <c r="J75" i="8"/>
  <c r="H99" i="8"/>
  <c r="I99" i="8"/>
  <c r="J99" i="8"/>
  <c r="G121" i="8"/>
  <c r="H121" i="8"/>
  <c r="I121" i="8"/>
  <c r="J121" i="8"/>
  <c r="G19" i="8"/>
  <c r="H19" i="8"/>
  <c r="I19" i="8"/>
  <c r="J19" i="8"/>
  <c r="H163" i="8"/>
  <c r="I163" i="8"/>
  <c r="J163" i="8"/>
  <c r="G33" i="8"/>
  <c r="H33" i="8"/>
  <c r="I33" i="8"/>
  <c r="J33" i="8"/>
  <c r="H98" i="8"/>
  <c r="I98" i="8"/>
  <c r="J98" i="8"/>
  <c r="H155" i="8"/>
  <c r="I155" i="8"/>
  <c r="J155" i="8"/>
  <c r="G120" i="8"/>
  <c r="H120" i="8"/>
  <c r="I120" i="8"/>
  <c r="J120" i="8"/>
  <c r="G164" i="8"/>
  <c r="H164" i="8"/>
  <c r="I164" i="8"/>
  <c r="J164" i="8"/>
  <c r="H100" i="8"/>
  <c r="I100" i="8"/>
  <c r="J100" i="8"/>
  <c r="G32" i="8"/>
  <c r="H32" i="8"/>
  <c r="I32" i="8"/>
  <c r="J32" i="8"/>
  <c r="H66" i="8"/>
  <c r="I66" i="8"/>
  <c r="J66" i="8"/>
  <c r="H123" i="8"/>
  <c r="I123" i="8"/>
  <c r="J123" i="8"/>
  <c r="G126" i="8"/>
  <c r="H126" i="8"/>
  <c r="I126" i="8"/>
  <c r="J126" i="8"/>
  <c r="G150" i="8"/>
  <c r="H150" i="8"/>
  <c r="I150" i="8"/>
  <c r="J150" i="8"/>
  <c r="G114" i="8"/>
  <c r="H114" i="8"/>
  <c r="I114" i="8"/>
  <c r="J114" i="8"/>
  <c r="H105" i="8"/>
  <c r="I105" i="8"/>
  <c r="J105" i="8"/>
  <c r="G64" i="8"/>
  <c r="H64" i="8"/>
  <c r="I64" i="8"/>
  <c r="J64" i="8"/>
  <c r="G42" i="8"/>
  <c r="H42" i="8"/>
  <c r="I42" i="8"/>
  <c r="J42" i="8"/>
  <c r="G16" i="8"/>
  <c r="H16" i="8"/>
  <c r="I16" i="8"/>
  <c r="J16" i="8"/>
  <c r="H159" i="8"/>
  <c r="I159" i="8"/>
  <c r="J159" i="8"/>
  <c r="G141" i="8"/>
  <c r="H141" i="8"/>
  <c r="I141" i="8"/>
  <c r="J141" i="8"/>
  <c r="G85" i="8"/>
  <c r="H85" i="8"/>
  <c r="I85" i="8"/>
  <c r="J85" i="8"/>
  <c r="G74" i="8"/>
  <c r="H74" i="8"/>
  <c r="I74" i="8"/>
  <c r="J74" i="8"/>
  <c r="G161" i="8"/>
  <c r="H161" i="8"/>
  <c r="I161" i="8"/>
  <c r="J161" i="8"/>
  <c r="G118" i="8"/>
  <c r="H118" i="8"/>
  <c r="I118" i="8"/>
  <c r="J118" i="8"/>
  <c r="G156" i="8"/>
  <c r="H156" i="8"/>
  <c r="I156" i="8"/>
  <c r="J156" i="8"/>
  <c r="H122" i="8"/>
  <c r="I122" i="8"/>
  <c r="J122" i="8"/>
  <c r="G146" i="8"/>
  <c r="H146" i="8"/>
  <c r="I146" i="8"/>
  <c r="J146" i="8"/>
  <c r="G135" i="8"/>
  <c r="H135" i="8"/>
  <c r="I135" i="8"/>
  <c r="J135" i="8"/>
  <c r="H94" i="8"/>
  <c r="I94" i="8"/>
  <c r="J94" i="8"/>
  <c r="G17" i="8"/>
  <c r="H17" i="8"/>
  <c r="I17" i="8"/>
  <c r="J17" i="8"/>
  <c r="G162" i="8"/>
  <c r="H162" i="8"/>
  <c r="I162" i="8"/>
  <c r="J162" i="8"/>
  <c r="G92" i="8"/>
  <c r="H92" i="8"/>
  <c r="I92" i="8"/>
  <c r="J92" i="8"/>
  <c r="H136" i="8"/>
  <c r="I136" i="8"/>
  <c r="J136" i="8"/>
  <c r="H39" i="8"/>
  <c r="I39" i="8"/>
  <c r="J39" i="8"/>
  <c r="H140" i="8"/>
  <c r="I140" i="8"/>
  <c r="J140" i="8"/>
  <c r="H86" i="8"/>
  <c r="I86" i="8"/>
  <c r="J86" i="8"/>
  <c r="G44" i="8"/>
  <c r="H44" i="8"/>
  <c r="I44" i="8"/>
  <c r="J44" i="8"/>
  <c r="G36" i="8"/>
  <c r="H36" i="8"/>
  <c r="I36" i="8"/>
  <c r="J36" i="8"/>
  <c r="H138" i="8"/>
  <c r="I138" i="8"/>
  <c r="J138" i="8"/>
  <c r="G27" i="8"/>
  <c r="H27" i="8"/>
  <c r="I27" i="8"/>
  <c r="J27" i="8"/>
  <c r="G30" i="8"/>
  <c r="H30" i="8"/>
  <c r="I30" i="8"/>
  <c r="J30" i="8"/>
  <c r="H157" i="8"/>
  <c r="I157" i="8"/>
  <c r="J157" i="8"/>
  <c r="G11" i="8"/>
  <c r="H11" i="8"/>
  <c r="I11" i="8"/>
  <c r="J11" i="8"/>
  <c r="H106" i="8"/>
  <c r="I106" i="8"/>
  <c r="J106" i="8"/>
  <c r="H72" i="8"/>
  <c r="I72" i="8"/>
  <c r="J72" i="8"/>
  <c r="G63" i="8"/>
  <c r="H63" i="8"/>
  <c r="I63" i="8"/>
  <c r="J63" i="8"/>
  <c r="G147" i="8"/>
  <c r="H147" i="8"/>
  <c r="I147" i="8"/>
  <c r="J147" i="8"/>
  <c r="H91" i="8"/>
  <c r="I91" i="8"/>
  <c r="J91" i="8"/>
  <c r="H149" i="8"/>
  <c r="I149" i="8"/>
  <c r="J149" i="8"/>
  <c r="G113" i="8"/>
  <c r="H113" i="8"/>
  <c r="I113" i="8"/>
  <c r="J113" i="8"/>
  <c r="H71" i="8"/>
  <c r="I71" i="8"/>
  <c r="J71" i="8"/>
  <c r="G10" i="8"/>
  <c r="H10" i="8"/>
  <c r="I10" i="8"/>
  <c r="J10" i="8"/>
  <c r="H82" i="8"/>
  <c r="I82" i="8"/>
  <c r="J82" i="8"/>
  <c r="H112" i="8"/>
  <c r="I112" i="8"/>
  <c r="J112" i="8"/>
  <c r="H103" i="8"/>
  <c r="I103" i="8"/>
  <c r="J103" i="8"/>
  <c r="G41" i="8"/>
  <c r="H41" i="8"/>
  <c r="I41" i="8"/>
  <c r="J41" i="8"/>
  <c r="G23" i="8"/>
  <c r="H23" i="8"/>
  <c r="I23" i="8"/>
  <c r="J23" i="8"/>
  <c r="H137" i="8"/>
  <c r="I137" i="8"/>
  <c r="J137" i="8"/>
  <c r="G108" i="8"/>
  <c r="H108" i="8"/>
  <c r="I108" i="8"/>
  <c r="J108" i="8"/>
  <c r="G37" i="8"/>
  <c r="H37" i="8"/>
  <c r="I37" i="8"/>
  <c r="J37" i="8"/>
  <c r="G55" i="8"/>
  <c r="H55" i="8"/>
  <c r="I55" i="8"/>
  <c r="J55" i="8"/>
  <c r="G13" i="8"/>
  <c r="H13" i="8"/>
  <c r="I13" i="8"/>
  <c r="J13" i="8"/>
  <c r="G28" i="8"/>
  <c r="H28" i="8"/>
  <c r="I28" i="8"/>
  <c r="J28" i="8"/>
  <c r="G80" i="8"/>
  <c r="H80" i="8"/>
  <c r="I80" i="8"/>
  <c r="J80" i="8"/>
  <c r="H127" i="8"/>
  <c r="I127" i="8"/>
  <c r="J127" i="8"/>
  <c r="G31" i="8"/>
  <c r="H31" i="8"/>
  <c r="I31" i="8"/>
  <c r="J31" i="8"/>
  <c r="G101" i="8"/>
  <c r="H101" i="8"/>
  <c r="I101" i="8"/>
  <c r="J101" i="8"/>
  <c r="H93" i="8"/>
  <c r="I93" i="8"/>
  <c r="J93" i="8"/>
  <c r="G62" i="8"/>
  <c r="H62" i="8"/>
  <c r="I62" i="8"/>
  <c r="J62" i="8"/>
  <c r="G7" i="8"/>
  <c r="H7" i="8"/>
  <c r="I7" i="8"/>
  <c r="J7" i="8"/>
  <c r="G87" i="8"/>
  <c r="H87" i="8"/>
  <c r="I87" i="8"/>
  <c r="J87" i="8"/>
  <c r="G130" i="8"/>
  <c r="H130" i="8"/>
  <c r="I130" i="8"/>
  <c r="J130" i="8"/>
  <c r="H84" i="8"/>
  <c r="I84" i="8"/>
  <c r="J84" i="8"/>
  <c r="H143" i="8"/>
  <c r="I143" i="8"/>
  <c r="J143" i="8"/>
  <c r="G68" i="8"/>
  <c r="H68" i="8"/>
  <c r="I68" i="8"/>
  <c r="J68" i="8"/>
  <c r="G129" i="8"/>
  <c r="H129" i="8"/>
  <c r="I129" i="8"/>
  <c r="J129" i="8"/>
  <c r="G51" i="8"/>
  <c r="H51" i="8"/>
  <c r="I51" i="8"/>
  <c r="J51" i="8"/>
  <c r="H145" i="8"/>
  <c r="I145" i="8"/>
  <c r="J145" i="8"/>
  <c r="G117" i="8"/>
  <c r="H117" i="8"/>
  <c r="I117" i="8"/>
  <c r="J117" i="8"/>
  <c r="G96" i="8"/>
  <c r="H96" i="8"/>
  <c r="I96" i="8"/>
  <c r="J96" i="8"/>
  <c r="G59" i="8"/>
  <c r="H59" i="8"/>
  <c r="I59" i="8"/>
  <c r="J59" i="8"/>
  <c r="G12" i="8"/>
  <c r="H12" i="8"/>
  <c r="I12" i="8"/>
  <c r="J12" i="8"/>
  <c r="G61" i="8"/>
  <c r="H61" i="8"/>
  <c r="I61" i="8"/>
  <c r="J61" i="8"/>
  <c r="G79" i="8"/>
  <c r="H79" i="8"/>
  <c r="I79" i="8"/>
  <c r="J79" i="8"/>
  <c r="H43" i="8"/>
  <c r="I43" i="8"/>
  <c r="J43" i="8"/>
  <c r="G148" i="8"/>
  <c r="H148" i="8"/>
  <c r="I148" i="8"/>
  <c r="J148" i="8"/>
  <c r="H144" i="8"/>
  <c r="I144" i="8"/>
  <c r="J144" i="8"/>
  <c r="G49" i="8"/>
  <c r="H49" i="8"/>
  <c r="I49" i="8"/>
  <c r="J49" i="8"/>
  <c r="G21" i="8"/>
  <c r="H21" i="8"/>
  <c r="I21" i="8"/>
  <c r="J21" i="8"/>
  <c r="G139" i="8"/>
  <c r="H139" i="8"/>
  <c r="I139" i="8"/>
  <c r="J139" i="8"/>
  <c r="G125" i="8"/>
  <c r="H125" i="8"/>
  <c r="I125" i="8"/>
  <c r="J125" i="8"/>
  <c r="G8" i="8"/>
  <c r="H8" i="8"/>
  <c r="I8" i="8"/>
  <c r="J8" i="8"/>
  <c r="G119" i="8"/>
  <c r="H119" i="8"/>
  <c r="I119" i="8"/>
  <c r="J119" i="8"/>
  <c r="H15" i="8"/>
  <c r="I15" i="8"/>
  <c r="J15" i="8"/>
  <c r="G47" i="8"/>
  <c r="H47" i="8"/>
  <c r="I47" i="8"/>
  <c r="J47" i="8"/>
  <c r="G65" i="8"/>
  <c r="H65" i="8"/>
  <c r="I65" i="8"/>
  <c r="J65" i="8"/>
  <c r="H78" i="8"/>
  <c r="I78" i="8"/>
  <c r="J78" i="8"/>
  <c r="H115" i="8"/>
  <c r="I115" i="8"/>
  <c r="J115" i="8"/>
  <c r="G142" i="8"/>
  <c r="H142" i="8"/>
  <c r="I142" i="8"/>
  <c r="J142" i="8"/>
  <c r="G95" i="8"/>
  <c r="H95" i="8"/>
  <c r="I95" i="8"/>
  <c r="J95" i="8"/>
  <c r="G58" i="8"/>
  <c r="H58" i="8"/>
  <c r="I58" i="8"/>
  <c r="J58" i="8"/>
  <c r="H54" i="8"/>
  <c r="I54" i="8"/>
  <c r="J54" i="8"/>
  <c r="H165" i="8"/>
  <c r="I165" i="8"/>
  <c r="J165" i="8"/>
  <c r="H67" i="8"/>
  <c r="I67" i="8"/>
  <c r="J67" i="8"/>
  <c r="G24" i="8"/>
  <c r="H24" i="8"/>
  <c r="I24" i="8"/>
  <c r="J24" i="8"/>
  <c r="H110" i="8"/>
  <c r="I110" i="8"/>
  <c r="J110" i="8"/>
  <c r="G18" i="8"/>
  <c r="H18" i="8"/>
  <c r="I18" i="8"/>
  <c r="J18" i="8"/>
  <c r="H40" i="8"/>
  <c r="I40" i="8"/>
  <c r="J40" i="8"/>
  <c r="G104" i="8"/>
  <c r="H104" i="8"/>
  <c r="I104" i="8"/>
  <c r="J104" i="8"/>
  <c r="G57" i="8"/>
  <c r="H57" i="8"/>
  <c r="I57" i="8"/>
  <c r="J57" i="8"/>
  <c r="G50" i="8"/>
  <c r="H50" i="8"/>
  <c r="I50" i="8"/>
  <c r="J50" i="8"/>
  <c r="G131" i="8"/>
  <c r="H131" i="8"/>
  <c r="I131" i="8"/>
  <c r="J131" i="8"/>
  <c r="G20" i="8"/>
  <c r="H20" i="8"/>
  <c r="I20" i="8"/>
  <c r="J20" i="8"/>
  <c r="G70" i="8"/>
  <c r="H70" i="8"/>
  <c r="I70" i="8"/>
  <c r="J70" i="8"/>
  <c r="G160" i="8"/>
  <c r="H160" i="8"/>
  <c r="I160" i="8"/>
  <c r="J160" i="8"/>
  <c r="G46" i="8"/>
  <c r="H46" i="8"/>
  <c r="I46" i="8"/>
  <c r="J46" i="8"/>
  <c r="H76" i="8"/>
  <c r="I76" i="8"/>
  <c r="J76" i="8"/>
  <c r="G134" i="8"/>
  <c r="H134" i="8"/>
  <c r="I134" i="8"/>
  <c r="J134" i="8"/>
  <c r="H133" i="8"/>
  <c r="I133" i="8"/>
  <c r="J133" i="8"/>
  <c r="G60" i="8"/>
  <c r="H60" i="8"/>
  <c r="I60" i="8"/>
  <c r="J60" i="8"/>
  <c r="H116" i="8" l="1"/>
  <c r="N70" i="20"/>
  <c r="N65" i="20"/>
  <c r="N59" i="20"/>
  <c r="N53" i="20"/>
  <c r="N50" i="20"/>
  <c r="N40" i="20"/>
  <c r="N36" i="20"/>
  <c r="N31" i="20"/>
  <c r="N26" i="20"/>
  <c r="N30" i="20"/>
  <c r="N16" i="20"/>
  <c r="N7" i="20"/>
  <c r="N5" i="20"/>
  <c r="N66" i="20"/>
  <c r="N56" i="20"/>
  <c r="N54" i="20"/>
  <c r="N52" i="20"/>
  <c r="N47" i="20"/>
  <c r="N43" i="20"/>
  <c r="N20" i="20"/>
  <c r="N18" i="20"/>
  <c r="N11" i="20"/>
  <c r="N8" i="20"/>
  <c r="N60" i="20"/>
  <c r="N51" i="20"/>
  <c r="N48" i="20"/>
  <c r="N33" i="20"/>
  <c r="N25" i="20"/>
  <c r="N17" i="20"/>
  <c r="N3" i="20"/>
  <c r="N67" i="20"/>
  <c r="N64" i="20"/>
  <c r="N55" i="20"/>
  <c r="N42" i="20"/>
  <c r="N35" i="20"/>
  <c r="N32" i="20"/>
  <c r="N22" i="20"/>
  <c r="N29" i="20"/>
  <c r="N24" i="20"/>
  <c r="N10" i="20"/>
  <c r="N6" i="20"/>
  <c r="N69" i="20"/>
  <c r="N61" i="20"/>
  <c r="N57" i="20"/>
  <c r="N34" i="20"/>
  <c r="N28" i="20"/>
  <c r="N37" i="20"/>
  <c r="N21" i="20"/>
  <c r="N9" i="20"/>
  <c r="N12" i="20"/>
  <c r="N68" i="20"/>
  <c r="N62" i="20"/>
  <c r="N58" i="20"/>
  <c r="N45" i="20"/>
  <c r="N38" i="20"/>
  <c r="N44" i="20"/>
  <c r="N41" i="20"/>
  <c r="N27" i="20"/>
  <c r="N15" i="20"/>
  <c r="N14" i="20"/>
  <c r="N4" i="20"/>
  <c r="N63" i="20"/>
  <c r="N49" i="20"/>
  <c r="N46" i="20"/>
  <c r="N39" i="20"/>
  <c r="N23" i="20"/>
  <c r="N13" i="20"/>
  <c r="N19" i="20"/>
  <c r="R9" i="23"/>
  <c r="P9" i="23"/>
  <c r="R8" i="23"/>
  <c r="P8" i="23"/>
  <c r="R4" i="23"/>
  <c r="P4" i="23"/>
  <c r="R7" i="23"/>
  <c r="P7" i="23"/>
  <c r="R5" i="23"/>
  <c r="P5" i="23"/>
  <c r="R11" i="23"/>
  <c r="P11" i="23"/>
  <c r="R10" i="23"/>
  <c r="P10" i="23"/>
  <c r="R6" i="23"/>
  <c r="P6" i="23"/>
  <c r="R3" i="23"/>
  <c r="P3" i="23"/>
  <c r="V9" i="23"/>
  <c r="T9" i="23"/>
  <c r="N9" i="23"/>
  <c r="L9" i="23"/>
  <c r="J9" i="23"/>
  <c r="V8" i="23"/>
  <c r="T8" i="23"/>
  <c r="N8" i="23"/>
  <c r="L8" i="23"/>
  <c r="J8" i="23"/>
  <c r="V4" i="23"/>
  <c r="T4" i="23"/>
  <c r="N4" i="23"/>
  <c r="L4" i="23"/>
  <c r="J4" i="23"/>
  <c r="W4" i="23" l="1"/>
  <c r="W9" i="23"/>
  <c r="W8" i="23"/>
  <c r="J116" i="8"/>
  <c r="I116" i="8"/>
  <c r="G116" i="8"/>
  <c r="N11" i="14" l="1"/>
  <c r="L11" i="14"/>
  <c r="J11" i="14"/>
  <c r="N10" i="14"/>
  <c r="L10" i="14"/>
  <c r="J10" i="14"/>
  <c r="N15" i="28"/>
  <c r="L15" i="28"/>
  <c r="J15" i="28"/>
  <c r="N14" i="28"/>
  <c r="L14" i="28"/>
  <c r="J14" i="28"/>
  <c r="N12" i="28"/>
  <c r="L12" i="28"/>
  <c r="J12" i="28"/>
  <c r="N9" i="28"/>
  <c r="L9" i="28"/>
  <c r="J9" i="28"/>
  <c r="N10" i="28"/>
  <c r="L10" i="28"/>
  <c r="J10" i="28"/>
  <c r="N5" i="28"/>
  <c r="L5" i="28"/>
  <c r="J5" i="28"/>
  <c r="N11" i="28"/>
  <c r="L11" i="28"/>
  <c r="J11" i="28"/>
  <c r="N13" i="28"/>
  <c r="L13" i="28"/>
  <c r="J13" i="28"/>
  <c r="N7" i="28"/>
  <c r="L7" i="28"/>
  <c r="J7" i="28"/>
  <c r="N8" i="28"/>
  <c r="L8" i="28"/>
  <c r="J8" i="28"/>
  <c r="N6" i="28"/>
  <c r="L6" i="28"/>
  <c r="J6" i="28"/>
  <c r="N4" i="28"/>
  <c r="L4" i="28"/>
  <c r="J4" i="28"/>
  <c r="AQ54" i="4"/>
  <c r="BL54" i="4" s="1"/>
  <c r="AP54" i="4"/>
  <c r="AR54" i="4" s="1"/>
  <c r="AZ53" i="4"/>
  <c r="AY53" i="4"/>
  <c r="BA53" i="4" s="1"/>
  <c r="AQ53" i="4"/>
  <c r="AP53" i="4"/>
  <c r="AR53" i="4" s="1"/>
  <c r="BI52" i="4"/>
  <c r="BH52" i="4"/>
  <c r="BJ52" i="4" s="1"/>
  <c r="AQ52" i="4"/>
  <c r="AP52" i="4"/>
  <c r="AR52" i="4" s="1"/>
  <c r="AZ51" i="4"/>
  <c r="AY51" i="4"/>
  <c r="BA51" i="4" s="1"/>
  <c r="BI49" i="4"/>
  <c r="BH49" i="4"/>
  <c r="BJ49" i="4" s="1"/>
  <c r="AZ49" i="4"/>
  <c r="AY49" i="4"/>
  <c r="BA49" i="4" s="1"/>
  <c r="AQ49" i="4"/>
  <c r="AP49" i="4"/>
  <c r="AR49" i="4" s="1"/>
  <c r="BI50" i="4"/>
  <c r="BH50" i="4"/>
  <c r="BJ50" i="4" s="1"/>
  <c r="AZ50" i="4"/>
  <c r="AY50" i="4"/>
  <c r="BA50" i="4" s="1"/>
  <c r="AQ50" i="4"/>
  <c r="AP50" i="4"/>
  <c r="AR50" i="4" s="1"/>
  <c r="BI47" i="4"/>
  <c r="BH47" i="4"/>
  <c r="BJ47" i="4" s="1"/>
  <c r="AZ47" i="4"/>
  <c r="AY47" i="4"/>
  <c r="BA47" i="4" s="1"/>
  <c r="AQ47" i="4"/>
  <c r="AP47" i="4"/>
  <c r="AR47" i="4" s="1"/>
  <c r="BI46" i="4"/>
  <c r="BH46" i="4"/>
  <c r="BJ46" i="4" s="1"/>
  <c r="AZ46" i="4"/>
  <c r="AY46" i="4"/>
  <c r="BA46" i="4" s="1"/>
  <c r="BI43" i="4"/>
  <c r="BH43" i="4"/>
  <c r="BJ43" i="4" s="1"/>
  <c r="AZ43" i="4"/>
  <c r="AY43" i="4"/>
  <c r="BA43" i="4" s="1"/>
  <c r="AQ43" i="4"/>
  <c r="AP43" i="4"/>
  <c r="AR43" i="4" s="1"/>
  <c r="AZ48" i="4"/>
  <c r="AY48" i="4"/>
  <c r="BA48" i="4" s="1"/>
  <c r="AQ48" i="4"/>
  <c r="AP48" i="4"/>
  <c r="AR48" i="4" s="1"/>
  <c r="AZ44" i="4"/>
  <c r="AY44" i="4"/>
  <c r="BA44" i="4" s="1"/>
  <c r="AQ44" i="4"/>
  <c r="AP44" i="4"/>
  <c r="AR44" i="4" s="1"/>
  <c r="BI40" i="4"/>
  <c r="BH40" i="4"/>
  <c r="BJ40" i="4" s="1"/>
  <c r="AZ40" i="4"/>
  <c r="AY40" i="4"/>
  <c r="BA40" i="4" s="1"/>
  <c r="AQ40" i="4"/>
  <c r="AP40" i="4"/>
  <c r="AR40" i="4" s="1"/>
  <c r="BI42" i="4"/>
  <c r="BH42" i="4"/>
  <c r="BJ42" i="4" s="1"/>
  <c r="AZ42" i="4"/>
  <c r="AY42" i="4"/>
  <c r="BA42" i="4" s="1"/>
  <c r="AQ42" i="4"/>
  <c r="AP42" i="4"/>
  <c r="AR42" i="4" s="1"/>
  <c r="AZ37" i="4"/>
  <c r="AY37" i="4"/>
  <c r="BA37" i="4" s="1"/>
  <c r="AQ37" i="4"/>
  <c r="AP37" i="4"/>
  <c r="AR37" i="4" s="1"/>
  <c r="BI45" i="4"/>
  <c r="BH45" i="4"/>
  <c r="BJ45" i="4" s="1"/>
  <c r="AZ45" i="4"/>
  <c r="AY45" i="4"/>
  <c r="BA45" i="4" s="1"/>
  <c r="AQ45" i="4"/>
  <c r="AP45" i="4"/>
  <c r="AR45" i="4" s="1"/>
  <c r="BI39" i="4"/>
  <c r="BH39" i="4"/>
  <c r="BJ39" i="4" s="1"/>
  <c r="AZ39" i="4"/>
  <c r="AY39" i="4"/>
  <c r="BA39" i="4" s="1"/>
  <c r="AQ39" i="4"/>
  <c r="AP39" i="4"/>
  <c r="AR39" i="4" s="1"/>
  <c r="AZ34" i="4"/>
  <c r="AY34" i="4"/>
  <c r="BA34" i="4" s="1"/>
  <c r="AQ34" i="4"/>
  <c r="AP34" i="4"/>
  <c r="AR34" i="4" s="1"/>
  <c r="BI41" i="4"/>
  <c r="BH41" i="4"/>
  <c r="BJ41" i="4" s="1"/>
  <c r="AZ41" i="4"/>
  <c r="AY41" i="4"/>
  <c r="BA41" i="4" s="1"/>
  <c r="AQ41" i="4"/>
  <c r="AP41" i="4"/>
  <c r="AR41" i="4" s="1"/>
  <c r="BI36" i="4"/>
  <c r="BH36" i="4"/>
  <c r="BJ36" i="4" s="1"/>
  <c r="AZ36" i="4"/>
  <c r="AY36" i="4"/>
  <c r="BA36" i="4" s="1"/>
  <c r="AQ36" i="4"/>
  <c r="AP36" i="4"/>
  <c r="AR36" i="4" s="1"/>
  <c r="BI35" i="4"/>
  <c r="BH35" i="4"/>
  <c r="BJ35" i="4" s="1"/>
  <c r="AZ35" i="4"/>
  <c r="AY35" i="4"/>
  <c r="BA35" i="4" s="1"/>
  <c r="AQ35" i="4"/>
  <c r="AP35" i="4"/>
  <c r="AR35" i="4" s="1"/>
  <c r="AZ31" i="4"/>
  <c r="AY31" i="4"/>
  <c r="BA31" i="4" s="1"/>
  <c r="AQ31" i="4"/>
  <c r="AP31" i="4"/>
  <c r="AR31" i="4" s="1"/>
  <c r="BI27" i="4"/>
  <c r="BH27" i="4"/>
  <c r="BJ27" i="4" s="1"/>
  <c r="AZ27" i="4"/>
  <c r="AY27" i="4"/>
  <c r="BA27" i="4" s="1"/>
  <c r="AQ27" i="4"/>
  <c r="AP27" i="4"/>
  <c r="AR27" i="4" s="1"/>
  <c r="BI38" i="4"/>
  <c r="BH38" i="4"/>
  <c r="BJ38" i="4" s="1"/>
  <c r="AZ38" i="4"/>
  <c r="AY38" i="4"/>
  <c r="BA38" i="4" s="1"/>
  <c r="AQ38" i="4"/>
  <c r="AP38" i="4"/>
  <c r="AR38" i="4" s="1"/>
  <c r="BI21" i="4"/>
  <c r="BH21" i="4"/>
  <c r="BJ21" i="4" s="1"/>
  <c r="AZ21" i="4"/>
  <c r="AY21" i="4"/>
  <c r="BA21" i="4" s="1"/>
  <c r="AQ21" i="4"/>
  <c r="AP21" i="4"/>
  <c r="AR21" i="4" s="1"/>
  <c r="BI33" i="4"/>
  <c r="BH33" i="4"/>
  <c r="BJ33" i="4" s="1"/>
  <c r="AZ33" i="4"/>
  <c r="AY33" i="4"/>
  <c r="BA33" i="4" s="1"/>
  <c r="AQ33" i="4"/>
  <c r="AP33" i="4"/>
  <c r="AR33" i="4" s="1"/>
  <c r="BI22" i="4"/>
  <c r="BH22" i="4"/>
  <c r="BJ22" i="4" s="1"/>
  <c r="AZ22" i="4"/>
  <c r="AY22" i="4"/>
  <c r="BA22" i="4" s="1"/>
  <c r="AQ22" i="4"/>
  <c r="AP22" i="4"/>
  <c r="AR22" i="4" s="1"/>
  <c r="BI29" i="4"/>
  <c r="BH29" i="4"/>
  <c r="BJ29" i="4" s="1"/>
  <c r="AZ29" i="4"/>
  <c r="AY29" i="4"/>
  <c r="BA29" i="4" s="1"/>
  <c r="AQ29" i="4"/>
  <c r="AP29" i="4"/>
  <c r="AR29" i="4" s="1"/>
  <c r="BI32" i="4"/>
  <c r="BH32" i="4"/>
  <c r="BJ32" i="4" s="1"/>
  <c r="AZ32" i="4"/>
  <c r="AY32" i="4"/>
  <c r="BA32" i="4" s="1"/>
  <c r="AQ32" i="4"/>
  <c r="AP32" i="4"/>
  <c r="AR32" i="4" s="1"/>
  <c r="BI23" i="4"/>
  <c r="BH23" i="4"/>
  <c r="BJ23" i="4" s="1"/>
  <c r="AZ23" i="4"/>
  <c r="AY23" i="4"/>
  <c r="BA23" i="4" s="1"/>
  <c r="AQ23" i="4"/>
  <c r="AP23" i="4"/>
  <c r="AR23" i="4" s="1"/>
  <c r="BI30" i="4"/>
  <c r="BH30" i="4"/>
  <c r="BJ30" i="4" s="1"/>
  <c r="AZ30" i="4"/>
  <c r="AY30" i="4"/>
  <c r="BA30" i="4" s="1"/>
  <c r="AQ30" i="4"/>
  <c r="AP30" i="4"/>
  <c r="AR30" i="4" s="1"/>
  <c r="BI24" i="4"/>
  <c r="BH24" i="4"/>
  <c r="BJ24" i="4" s="1"/>
  <c r="AZ24" i="4"/>
  <c r="AY24" i="4"/>
  <c r="BA24" i="4" s="1"/>
  <c r="AQ24" i="4"/>
  <c r="AP24" i="4"/>
  <c r="AR24" i="4" s="1"/>
  <c r="BI16" i="4"/>
  <c r="BH16" i="4"/>
  <c r="BJ16" i="4" s="1"/>
  <c r="AZ16" i="4"/>
  <c r="AY16" i="4"/>
  <c r="BA16" i="4" s="1"/>
  <c r="AQ16" i="4"/>
  <c r="AP16" i="4"/>
  <c r="AR16" i="4" s="1"/>
  <c r="BI28" i="4"/>
  <c r="BH28" i="4"/>
  <c r="BJ28" i="4" s="1"/>
  <c r="AZ28" i="4"/>
  <c r="AY28" i="4"/>
  <c r="BA28" i="4" s="1"/>
  <c r="AQ28" i="4"/>
  <c r="AP28" i="4"/>
  <c r="AR28" i="4" s="1"/>
  <c r="BI20" i="4"/>
  <c r="BH20" i="4"/>
  <c r="BJ20" i="4" s="1"/>
  <c r="AZ20" i="4"/>
  <c r="AY20" i="4"/>
  <c r="BA20" i="4" s="1"/>
  <c r="AQ20" i="4"/>
  <c r="AP20" i="4"/>
  <c r="AR20" i="4" s="1"/>
  <c r="BI17" i="4"/>
  <c r="BH17" i="4"/>
  <c r="BJ17" i="4" s="1"/>
  <c r="AZ17" i="4"/>
  <c r="AY17" i="4"/>
  <c r="BA17" i="4" s="1"/>
  <c r="AQ17" i="4"/>
  <c r="AP17" i="4"/>
  <c r="AR17" i="4" s="1"/>
  <c r="BI19" i="4"/>
  <c r="BH19" i="4"/>
  <c r="BJ19" i="4" s="1"/>
  <c r="AZ19" i="4"/>
  <c r="AY19" i="4"/>
  <c r="BA19" i="4" s="1"/>
  <c r="AQ19" i="4"/>
  <c r="AP19" i="4"/>
  <c r="AR19" i="4" s="1"/>
  <c r="BI3" i="4"/>
  <c r="BH3" i="4"/>
  <c r="BJ3" i="4" s="1"/>
  <c r="AZ3" i="4"/>
  <c r="AY3" i="4"/>
  <c r="BA3" i="4" s="1"/>
  <c r="AQ3" i="4"/>
  <c r="AP3" i="4"/>
  <c r="AR3" i="4" s="1"/>
  <c r="BI26" i="4"/>
  <c r="BH26" i="4"/>
  <c r="BJ26" i="4" s="1"/>
  <c r="AZ26" i="4"/>
  <c r="AY26" i="4"/>
  <c r="BA26" i="4" s="1"/>
  <c r="AQ26" i="4"/>
  <c r="AP26" i="4"/>
  <c r="AR26" i="4" s="1"/>
  <c r="BI14" i="4"/>
  <c r="BH14" i="4"/>
  <c r="BJ14" i="4" s="1"/>
  <c r="AZ14" i="4"/>
  <c r="AY14" i="4"/>
  <c r="BA14" i="4" s="1"/>
  <c r="AQ14" i="4"/>
  <c r="AP14" i="4"/>
  <c r="AR14" i="4" s="1"/>
  <c r="BI7" i="4"/>
  <c r="BH7" i="4"/>
  <c r="BJ7" i="4" s="1"/>
  <c r="AZ7" i="4"/>
  <c r="AY7" i="4"/>
  <c r="BA7" i="4" s="1"/>
  <c r="AQ7" i="4"/>
  <c r="AP7" i="4"/>
  <c r="AR7" i="4" s="1"/>
  <c r="AZ11" i="4"/>
  <c r="AY11" i="4"/>
  <c r="BA11" i="4" s="1"/>
  <c r="AQ11" i="4"/>
  <c r="AP11" i="4"/>
  <c r="AR11" i="4" s="1"/>
  <c r="BI25" i="4"/>
  <c r="BH25" i="4"/>
  <c r="BJ25" i="4" s="1"/>
  <c r="AZ25" i="4"/>
  <c r="AY25" i="4"/>
  <c r="BA25" i="4" s="1"/>
  <c r="AQ25" i="4"/>
  <c r="AP25" i="4"/>
  <c r="AR25" i="4" s="1"/>
  <c r="BI12" i="4"/>
  <c r="BH12" i="4"/>
  <c r="BJ12" i="4" s="1"/>
  <c r="AZ12" i="4"/>
  <c r="AY12" i="4"/>
  <c r="BA12" i="4" s="1"/>
  <c r="AQ12" i="4"/>
  <c r="AP12" i="4"/>
  <c r="AR12" i="4" s="1"/>
  <c r="BI5" i="4"/>
  <c r="BH5" i="4"/>
  <c r="BJ5" i="4" s="1"/>
  <c r="AZ5" i="4"/>
  <c r="AY5" i="4"/>
  <c r="BA5" i="4" s="1"/>
  <c r="AQ5" i="4"/>
  <c r="AP5" i="4"/>
  <c r="AR5" i="4" s="1"/>
  <c r="BI13" i="4"/>
  <c r="BH13" i="4"/>
  <c r="BJ13" i="4" s="1"/>
  <c r="AZ13" i="4"/>
  <c r="AY13" i="4"/>
  <c r="BA13" i="4" s="1"/>
  <c r="AQ13" i="4"/>
  <c r="AP13" i="4"/>
  <c r="AR13" i="4" s="1"/>
  <c r="BI8" i="4"/>
  <c r="BH8" i="4"/>
  <c r="BJ8" i="4" s="1"/>
  <c r="AZ8" i="4"/>
  <c r="AY8" i="4"/>
  <c r="BA8" i="4" s="1"/>
  <c r="AQ8" i="4"/>
  <c r="AP8" i="4"/>
  <c r="AR8" i="4" s="1"/>
  <c r="BI10" i="4"/>
  <c r="BH10" i="4"/>
  <c r="BJ10" i="4" s="1"/>
  <c r="AZ10" i="4"/>
  <c r="AY10" i="4"/>
  <c r="BA10" i="4" s="1"/>
  <c r="AQ10" i="4"/>
  <c r="AP10" i="4"/>
  <c r="AR10" i="4" s="1"/>
  <c r="BI6" i="4"/>
  <c r="BH6" i="4"/>
  <c r="BJ6" i="4" s="1"/>
  <c r="AZ6" i="4"/>
  <c r="AY6" i="4"/>
  <c r="BA6" i="4" s="1"/>
  <c r="AQ6" i="4"/>
  <c r="AP6" i="4"/>
  <c r="AR6" i="4" s="1"/>
  <c r="BI15" i="4"/>
  <c r="BH15" i="4"/>
  <c r="BJ15" i="4" s="1"/>
  <c r="AZ15" i="4"/>
  <c r="AY15" i="4"/>
  <c r="BA15" i="4" s="1"/>
  <c r="AQ15" i="4"/>
  <c r="AP15" i="4"/>
  <c r="AR15" i="4" s="1"/>
  <c r="BI18" i="4"/>
  <c r="BH18" i="4"/>
  <c r="BJ18" i="4" s="1"/>
  <c r="AZ18" i="4"/>
  <c r="AY18" i="4"/>
  <c r="BA18" i="4" s="1"/>
  <c r="AQ18" i="4"/>
  <c r="AP18" i="4"/>
  <c r="AR18" i="4" s="1"/>
  <c r="BI4" i="4"/>
  <c r="BH4" i="4"/>
  <c r="BJ4" i="4" s="1"/>
  <c r="AZ4" i="4"/>
  <c r="AY4" i="4"/>
  <c r="BA4" i="4" s="1"/>
  <c r="AQ4" i="4"/>
  <c r="AP4" i="4"/>
  <c r="AR4" i="4" s="1"/>
  <c r="AZ9" i="4"/>
  <c r="AY9" i="4"/>
  <c r="BA9" i="4" s="1"/>
  <c r="BM9" i="4" s="1"/>
  <c r="J23" i="26"/>
  <c r="L23" i="26"/>
  <c r="N23" i="26"/>
  <c r="O23" i="26" s="1"/>
  <c r="J25" i="26"/>
  <c r="L25" i="26"/>
  <c r="N25" i="26"/>
  <c r="J29" i="26"/>
  <c r="L29" i="26"/>
  <c r="N29" i="26"/>
  <c r="J30" i="26"/>
  <c r="L30" i="26"/>
  <c r="N30" i="26"/>
  <c r="J12" i="26"/>
  <c r="L12" i="26"/>
  <c r="N12" i="26"/>
  <c r="O12" i="26" s="1"/>
  <c r="J9" i="26"/>
  <c r="L9" i="26"/>
  <c r="N9" i="26"/>
  <c r="J16" i="26"/>
  <c r="L16" i="26"/>
  <c r="N16" i="26"/>
  <c r="J19" i="26"/>
  <c r="L19" i="26"/>
  <c r="N19" i="26"/>
  <c r="J24" i="26"/>
  <c r="L24" i="26"/>
  <c r="N24" i="26"/>
  <c r="O24" i="26" s="1"/>
  <c r="J10" i="26"/>
  <c r="L10" i="26"/>
  <c r="N10" i="26"/>
  <c r="J14" i="26"/>
  <c r="L14" i="26"/>
  <c r="N14" i="26"/>
  <c r="J18" i="26"/>
  <c r="L18" i="26"/>
  <c r="N18" i="26"/>
  <c r="J15" i="26"/>
  <c r="L15" i="26"/>
  <c r="N15" i="26"/>
  <c r="O15" i="26" s="1"/>
  <c r="J22" i="26"/>
  <c r="L22" i="26"/>
  <c r="N22" i="26"/>
  <c r="J26" i="26"/>
  <c r="L26" i="26"/>
  <c r="N26" i="26"/>
  <c r="L20" i="26"/>
  <c r="L17" i="26"/>
  <c r="L27" i="26"/>
  <c r="L13" i="26"/>
  <c r="L11" i="26"/>
  <c r="L7" i="26"/>
  <c r="L6" i="26"/>
  <c r="L28" i="26"/>
  <c r="L21" i="26"/>
  <c r="L8" i="26"/>
  <c r="L4" i="26"/>
  <c r="L5" i="26"/>
  <c r="L3" i="26"/>
  <c r="L13" i="24"/>
  <c r="L16" i="24"/>
  <c r="M16" i="24"/>
  <c r="J13" i="24"/>
  <c r="J16" i="24"/>
  <c r="L12" i="24"/>
  <c r="J12" i="24"/>
  <c r="L10" i="24"/>
  <c r="J10" i="24"/>
  <c r="L9" i="24"/>
  <c r="J9" i="24"/>
  <c r="L7" i="24"/>
  <c r="J7" i="24"/>
  <c r="L6" i="24"/>
  <c r="J6" i="24"/>
  <c r="L5" i="24"/>
  <c r="J5" i="24"/>
  <c r="L15" i="24"/>
  <c r="J15" i="24"/>
  <c r="L17" i="24"/>
  <c r="J17" i="24"/>
  <c r="L14" i="24"/>
  <c r="J14" i="24"/>
  <c r="L11" i="24"/>
  <c r="J11" i="24"/>
  <c r="L8" i="24"/>
  <c r="J8" i="24"/>
  <c r="L4" i="24"/>
  <c r="J4" i="24"/>
  <c r="L3" i="24"/>
  <c r="J3" i="24"/>
  <c r="O4" i="28" l="1"/>
  <c r="O13" i="28"/>
  <c r="O9" i="28"/>
  <c r="BL16" i="4"/>
  <c r="BL24" i="4"/>
  <c r="O9" i="26"/>
  <c r="O19" i="26"/>
  <c r="O16" i="26"/>
  <c r="O30" i="26"/>
  <c r="O29" i="26"/>
  <c r="O25" i="26"/>
  <c r="O11" i="14"/>
  <c r="O10" i="14"/>
  <c r="O15" i="28"/>
  <c r="O7" i="28"/>
  <c r="O10" i="28"/>
  <c r="O14" i="28"/>
  <c r="O8" i="28"/>
  <c r="O5" i="28"/>
  <c r="O6" i="28"/>
  <c r="O11" i="28"/>
  <c r="O12" i="28"/>
  <c r="BM12" i="4"/>
  <c r="BM52" i="4"/>
  <c r="BL19" i="4"/>
  <c r="BM45" i="4"/>
  <c r="BM46" i="4"/>
  <c r="BM15" i="4"/>
  <c r="BL31" i="4"/>
  <c r="BL36" i="4"/>
  <c r="BL49" i="4"/>
  <c r="BL6" i="4"/>
  <c r="BL43" i="4"/>
  <c r="BL7" i="4"/>
  <c r="BL14" i="4"/>
  <c r="BM32" i="4"/>
  <c r="BL21" i="4"/>
  <c r="BL38" i="4"/>
  <c r="BL41" i="4"/>
  <c r="BM44" i="4"/>
  <c r="BM3" i="4"/>
  <c r="BL8" i="4"/>
  <c r="BL11" i="4"/>
  <c r="BL32" i="4"/>
  <c r="BL47" i="4"/>
  <c r="BM51" i="4"/>
  <c r="BM19" i="4"/>
  <c r="BL17" i="4"/>
  <c r="BM43" i="4"/>
  <c r="BA1" i="4"/>
  <c r="BL28" i="4"/>
  <c r="BM24" i="4"/>
  <c r="BM22" i="4"/>
  <c r="BL33" i="4"/>
  <c r="BM38" i="4"/>
  <c r="BM41" i="4"/>
  <c r="BL45" i="4"/>
  <c r="BM42" i="4"/>
  <c r="BL40" i="4"/>
  <c r="BM47" i="4"/>
  <c r="BI1" i="4"/>
  <c r="BM28" i="4"/>
  <c r="BM33" i="4"/>
  <c r="BM36" i="4"/>
  <c r="BM40" i="4"/>
  <c r="BM49" i="4"/>
  <c r="BL53" i="4"/>
  <c r="BL4" i="4"/>
  <c r="BL5" i="4"/>
  <c r="BL29" i="4"/>
  <c r="BM34" i="4"/>
  <c r="BL34" i="4"/>
  <c r="BL10" i="4"/>
  <c r="BL12" i="4"/>
  <c r="BL25" i="4"/>
  <c r="BL3" i="4"/>
  <c r="BL23" i="4"/>
  <c r="BL35" i="4"/>
  <c r="BL44" i="4"/>
  <c r="BL50" i="4"/>
  <c r="BL51" i="4"/>
  <c r="BM6" i="4"/>
  <c r="BM10" i="4"/>
  <c r="BJ1" i="4"/>
  <c r="AR1" i="4"/>
  <c r="BM14" i="4"/>
  <c r="BM20" i="4"/>
  <c r="AZ1" i="4"/>
  <c r="BL9" i="4"/>
  <c r="BL18" i="4"/>
  <c r="AQ1" i="4"/>
  <c r="BM4" i="4"/>
  <c r="BM8" i="4"/>
  <c r="BM11" i="4"/>
  <c r="BM7" i="4"/>
  <c r="BL20" i="4"/>
  <c r="BM31" i="4"/>
  <c r="BM13" i="4"/>
  <c r="BM17" i="4"/>
  <c r="BM30" i="4"/>
  <c r="BM23" i="4"/>
  <c r="BM29" i="4"/>
  <c r="BM27" i="4"/>
  <c r="BM35" i="4"/>
  <c r="BM39" i="4"/>
  <c r="BM37" i="4"/>
  <c r="BL37" i="4"/>
  <c r="BM48" i="4"/>
  <c r="BM54" i="4"/>
  <c r="BL22" i="4"/>
  <c r="BL42" i="4"/>
  <c r="BM5" i="4"/>
  <c r="BM25" i="4"/>
  <c r="BM26" i="4"/>
  <c r="BM18" i="4"/>
  <c r="BL15" i="4"/>
  <c r="BL13" i="4"/>
  <c r="BL26" i="4"/>
  <c r="BM16" i="4"/>
  <c r="BL30" i="4"/>
  <c r="BM21" i="4"/>
  <c r="BL27" i="4"/>
  <c r="BL39" i="4"/>
  <c r="BL48" i="4"/>
  <c r="BL46" i="4"/>
  <c r="BM50" i="4"/>
  <c r="BL52" i="4"/>
  <c r="BM53" i="4"/>
  <c r="O18" i="26"/>
  <c r="O14" i="26"/>
  <c r="O26" i="26"/>
  <c r="O22" i="26"/>
  <c r="O10" i="26"/>
  <c r="M11" i="24"/>
  <c r="M10" i="24"/>
  <c r="M13" i="24"/>
  <c r="M3" i="24"/>
  <c r="M8" i="24"/>
  <c r="M14" i="24"/>
  <c r="M15" i="24"/>
  <c r="M6" i="24"/>
  <c r="M9" i="24"/>
  <c r="M12" i="24"/>
  <c r="M4" i="24"/>
  <c r="M17" i="24"/>
  <c r="M7" i="24"/>
  <c r="M5" i="24"/>
  <c r="J84" i="22"/>
  <c r="O84" i="22" s="1"/>
  <c r="L84" i="22"/>
  <c r="N84" i="22"/>
  <c r="J68" i="22"/>
  <c r="L68" i="22"/>
  <c r="N68" i="22"/>
  <c r="J52" i="22"/>
  <c r="L52" i="22"/>
  <c r="N52" i="22"/>
  <c r="J70" i="22"/>
  <c r="L70" i="22"/>
  <c r="N70" i="22"/>
  <c r="J76" i="22"/>
  <c r="O76" i="22" s="1"/>
  <c r="L76" i="22"/>
  <c r="N76" i="22"/>
  <c r="J88" i="22"/>
  <c r="L88" i="22"/>
  <c r="N88" i="22"/>
  <c r="J21" i="21"/>
  <c r="J25" i="21"/>
  <c r="J7" i="21"/>
  <c r="J14" i="21"/>
  <c r="J3" i="21"/>
  <c r="J13" i="21"/>
  <c r="J22" i="21"/>
  <c r="J5" i="21"/>
  <c r="J12" i="21"/>
  <c r="J9" i="21"/>
  <c r="J16" i="21"/>
  <c r="J20" i="21"/>
  <c r="J10" i="21"/>
  <c r="J23" i="21"/>
  <c r="J4" i="21"/>
  <c r="J17" i="21"/>
  <c r="J6" i="21"/>
  <c r="J15" i="21"/>
  <c r="J24" i="21"/>
  <c r="J18" i="21"/>
  <c r="J11" i="21"/>
  <c r="J19" i="21"/>
  <c r="J8" i="21"/>
  <c r="T7" i="23"/>
  <c r="T5" i="23"/>
  <c r="T11" i="23"/>
  <c r="T10" i="23"/>
  <c r="T6" i="23"/>
  <c r="T3" i="23"/>
  <c r="O88" i="22" l="1"/>
  <c r="O68" i="22"/>
  <c r="O52" i="22"/>
  <c r="O70" i="22"/>
  <c r="BL1" i="4"/>
  <c r="BO50" i="4" s="1"/>
  <c r="BM1" i="4"/>
  <c r="BP13" i="4" s="1"/>
  <c r="BO15" i="4" l="1"/>
  <c r="BO49" i="4"/>
  <c r="BO39" i="4"/>
  <c r="BO28" i="4"/>
  <c r="BO41" i="4"/>
  <c r="BO25" i="4"/>
  <c r="BO13" i="4"/>
  <c r="BO40" i="4"/>
  <c r="BO18" i="4"/>
  <c r="BO6" i="4"/>
  <c r="BO54" i="4"/>
  <c r="BO7" i="4"/>
  <c r="BO37" i="4"/>
  <c r="BO33" i="4"/>
  <c r="BO19" i="4"/>
  <c r="BO52" i="4"/>
  <c r="BO14" i="4"/>
  <c r="BO51" i="4"/>
  <c r="BO36" i="4"/>
  <c r="BO22" i="4"/>
  <c r="BO43" i="4"/>
  <c r="BO12" i="4"/>
  <c r="BO21" i="4"/>
  <c r="BO29" i="4"/>
  <c r="BO38" i="4"/>
  <c r="BP37" i="4"/>
  <c r="BP43" i="4"/>
  <c r="BP46" i="4"/>
  <c r="BP15" i="4"/>
  <c r="BP49" i="4"/>
  <c r="BP22" i="4"/>
  <c r="BP21" i="4"/>
  <c r="BP42" i="4"/>
  <c r="BP29" i="4"/>
  <c r="BP38" i="4"/>
  <c r="BP47" i="4"/>
  <c r="BP52" i="4"/>
  <c r="BP7" i="4"/>
  <c r="BP50" i="4"/>
  <c r="BP30" i="4"/>
  <c r="BP32" i="4"/>
  <c r="BP12" i="4"/>
  <c r="BP31" i="4"/>
  <c r="BP34" i="4"/>
  <c r="BP17" i="4"/>
  <c r="BP48" i="4"/>
  <c r="BP53" i="4"/>
  <c r="BP11" i="4"/>
  <c r="BP24" i="4"/>
  <c r="BP54" i="4"/>
  <c r="BP19" i="4"/>
  <c r="BP45" i="4"/>
  <c r="BP10" i="4"/>
  <c r="BO11" i="4"/>
  <c r="BO10" i="4"/>
  <c r="BO35" i="4"/>
  <c r="BO34" i="4"/>
  <c r="BP9" i="4"/>
  <c r="BP41" i="4"/>
  <c r="BP25" i="4"/>
  <c r="BP40" i="4"/>
  <c r="BP16" i="4"/>
  <c r="BO47" i="4"/>
  <c r="BP6" i="4"/>
  <c r="BP26" i="4"/>
  <c r="BP44" i="4"/>
  <c r="BO32" i="4"/>
  <c r="BO23" i="4"/>
  <c r="BO16" i="4"/>
  <c r="BP33" i="4"/>
  <c r="BO5" i="4"/>
  <c r="BO48" i="4"/>
  <c r="BO30" i="4"/>
  <c r="BP14" i="4"/>
  <c r="BO46" i="4"/>
  <c r="BP36" i="4"/>
  <c r="BP3" i="4"/>
  <c r="BO3" i="4"/>
  <c r="BP20" i="4"/>
  <c r="BO20" i="4"/>
  <c r="BP23" i="4"/>
  <c r="BO8" i="4"/>
  <c r="BO44" i="4"/>
  <c r="BP51" i="4"/>
  <c r="BP27" i="4"/>
  <c r="BP8" i="4"/>
  <c r="BP35" i="4"/>
  <c r="BP5" i="4"/>
  <c r="BO26" i="4"/>
  <c r="BP4" i="4"/>
  <c r="BO31" i="4"/>
  <c r="BO17" i="4"/>
  <c r="BO42" i="4"/>
  <c r="BO45" i="4"/>
  <c r="BP39" i="4"/>
  <c r="BP18" i="4"/>
  <c r="BP28" i="4"/>
  <c r="BO24" i="4"/>
  <c r="BO53" i="4"/>
  <c r="BO27" i="4"/>
  <c r="BO9" i="4"/>
  <c r="BO4" i="4"/>
  <c r="N29" i="27"/>
  <c r="L29" i="27"/>
  <c r="J29" i="27"/>
  <c r="N16" i="27"/>
  <c r="L16" i="27"/>
  <c r="J16" i="27"/>
  <c r="N26" i="27"/>
  <c r="L26" i="27"/>
  <c r="J26" i="27"/>
  <c r="N25" i="27"/>
  <c r="L25" i="27"/>
  <c r="J25" i="27"/>
  <c r="N18" i="27"/>
  <c r="L18" i="27"/>
  <c r="J18" i="27"/>
  <c r="N32" i="27"/>
  <c r="L32" i="27"/>
  <c r="J32" i="27"/>
  <c r="N10" i="27"/>
  <c r="L10" i="27"/>
  <c r="J10" i="27"/>
  <c r="N9" i="27"/>
  <c r="L9" i="27"/>
  <c r="J9" i="27"/>
  <c r="N5" i="27"/>
  <c r="L5" i="27"/>
  <c r="J5" i="27"/>
  <c r="N23" i="27"/>
  <c r="L23" i="27"/>
  <c r="J23" i="27"/>
  <c r="N24" i="27"/>
  <c r="L24" i="27"/>
  <c r="J24" i="27"/>
  <c r="N21" i="27"/>
  <c r="L21" i="27"/>
  <c r="J21" i="27"/>
  <c r="N8" i="27"/>
  <c r="L8" i="27"/>
  <c r="J8" i="27"/>
  <c r="N27" i="27"/>
  <c r="L27" i="27"/>
  <c r="J27" i="27"/>
  <c r="N17" i="27"/>
  <c r="L17" i="27"/>
  <c r="J17" i="27"/>
  <c r="N11" i="27"/>
  <c r="L11" i="27"/>
  <c r="J11" i="27"/>
  <c r="N13" i="27"/>
  <c r="L13" i="27"/>
  <c r="J13" i="27"/>
  <c r="N19" i="27"/>
  <c r="L19" i="27"/>
  <c r="J19" i="27"/>
  <c r="N12" i="27"/>
  <c r="L12" i="27"/>
  <c r="J12" i="27"/>
  <c r="N28" i="27"/>
  <c r="L28" i="27"/>
  <c r="J28" i="27"/>
  <c r="N7" i="27"/>
  <c r="L7" i="27"/>
  <c r="J7" i="27"/>
  <c r="N33" i="27"/>
  <c r="L33" i="27"/>
  <c r="J33" i="27"/>
  <c r="O33" i="27" s="1"/>
  <c r="N31" i="27"/>
  <c r="L31" i="27"/>
  <c r="J31" i="27"/>
  <c r="N14" i="27"/>
  <c r="L14" i="27"/>
  <c r="J14" i="27"/>
  <c r="N6" i="27"/>
  <c r="L6" i="27"/>
  <c r="J6" i="27"/>
  <c r="N15" i="27"/>
  <c r="L15" i="27"/>
  <c r="J15" i="27"/>
  <c r="O15" i="27" s="1"/>
  <c r="N4" i="27"/>
  <c r="L4" i="27"/>
  <c r="J4" i="27"/>
  <c r="N30" i="27"/>
  <c r="L30" i="27"/>
  <c r="J30" i="27"/>
  <c r="N22" i="27"/>
  <c r="L22" i="27"/>
  <c r="J22" i="27"/>
  <c r="N20" i="27"/>
  <c r="L20" i="27"/>
  <c r="J20" i="27"/>
  <c r="O20" i="27" s="1"/>
  <c r="O26" i="27" l="1"/>
  <c r="O11" i="27"/>
  <c r="O21" i="27"/>
  <c r="O9" i="27"/>
  <c r="O4" i="27"/>
  <c r="O31" i="27"/>
  <c r="O12" i="27"/>
  <c r="O17" i="27"/>
  <c r="O24" i="27"/>
  <c r="BP1" i="4"/>
  <c r="O28" i="27"/>
  <c r="O10" i="27"/>
  <c r="O25" i="27"/>
  <c r="O30" i="27"/>
  <c r="O14" i="27"/>
  <c r="O7" i="27"/>
  <c r="O13" i="27"/>
  <c r="O8" i="27"/>
  <c r="O5" i="27"/>
  <c r="O18" i="27"/>
  <c r="O29" i="27"/>
  <c r="O22" i="27"/>
  <c r="O6" i="27"/>
  <c r="O19" i="27"/>
  <c r="O27" i="27"/>
  <c r="O23" i="27"/>
  <c r="O32" i="27"/>
  <c r="O16" i="27"/>
  <c r="L22" i="19" l="1"/>
  <c r="L19" i="19"/>
  <c r="L4" i="19"/>
  <c r="L21" i="19"/>
  <c r="L3" i="19"/>
  <c r="L5" i="19"/>
  <c r="L15" i="19"/>
  <c r="L18" i="19"/>
  <c r="L23" i="19"/>
  <c r="L8" i="19"/>
  <c r="L12" i="19"/>
  <c r="L6" i="19"/>
  <c r="L13" i="19"/>
  <c r="L20" i="19"/>
  <c r="L10" i="19"/>
  <c r="L7" i="19"/>
  <c r="L14" i="19"/>
  <c r="L17" i="19"/>
  <c r="L9" i="19"/>
  <c r="L16" i="19"/>
  <c r="L11" i="19"/>
  <c r="N22" i="19"/>
  <c r="J22" i="19"/>
  <c r="N19" i="19"/>
  <c r="J19" i="19"/>
  <c r="N4" i="19"/>
  <c r="J4" i="19"/>
  <c r="N21" i="19"/>
  <c r="J21" i="19"/>
  <c r="N83" i="22"/>
  <c r="L83" i="22"/>
  <c r="J83" i="22"/>
  <c r="J39" i="20"/>
  <c r="J23" i="20"/>
  <c r="J17" i="20"/>
  <c r="J65" i="20"/>
  <c r="J57" i="20"/>
  <c r="J19" i="20"/>
  <c r="J13" i="20"/>
  <c r="J18" i="20"/>
  <c r="J6" i="20"/>
  <c r="J16" i="20"/>
  <c r="J27" i="20"/>
  <c r="J46" i="20"/>
  <c r="J4" i="20"/>
  <c r="J8" i="20"/>
  <c r="J24" i="20"/>
  <c r="J26" i="20"/>
  <c r="J43" i="20"/>
  <c r="J50" i="20"/>
  <c r="J9" i="20"/>
  <c r="J36" i="20"/>
  <c r="J44" i="20"/>
  <c r="J68" i="20"/>
  <c r="J38" i="20"/>
  <c r="J60" i="20"/>
  <c r="J31" i="20"/>
  <c r="J61" i="20"/>
  <c r="J51" i="20"/>
  <c r="J62" i="20"/>
  <c r="J67" i="20"/>
  <c r="J66" i="20"/>
  <c r="J49" i="20"/>
  <c r="J28" i="20"/>
  <c r="J47" i="20"/>
  <c r="J5" i="20"/>
  <c r="J20" i="20"/>
  <c r="J25" i="20"/>
  <c r="J42" i="20"/>
  <c r="J12" i="20"/>
  <c r="J45" i="20"/>
  <c r="J29" i="20"/>
  <c r="J11" i="20"/>
  <c r="J10" i="20"/>
  <c r="J15" i="20"/>
  <c r="J37" i="20"/>
  <c r="J34" i="20"/>
  <c r="J35" i="20"/>
  <c r="J7" i="20"/>
  <c r="J58" i="20"/>
  <c r="J3" i="20"/>
  <c r="J63" i="20"/>
  <c r="J69" i="20"/>
  <c r="J30" i="20"/>
  <c r="J33" i="20"/>
  <c r="J52" i="20"/>
  <c r="J14" i="20"/>
  <c r="J59" i="20"/>
  <c r="J56" i="20"/>
  <c r="J70" i="20"/>
  <c r="J48" i="20"/>
  <c r="J54" i="20"/>
  <c r="J41" i="20"/>
  <c r="J55" i="20"/>
  <c r="J21" i="20"/>
  <c r="J32" i="20"/>
  <c r="J22" i="20"/>
  <c r="J64" i="20"/>
  <c r="J53" i="20"/>
  <c r="J40" i="20"/>
  <c r="L70" i="20"/>
  <c r="P70" i="20"/>
  <c r="L48" i="20"/>
  <c r="P48" i="20"/>
  <c r="L54" i="20"/>
  <c r="P54" i="20"/>
  <c r="L41" i="20"/>
  <c r="P41" i="20"/>
  <c r="L55" i="20"/>
  <c r="P55" i="20"/>
  <c r="L21" i="20"/>
  <c r="P21" i="20"/>
  <c r="L32" i="20"/>
  <c r="P32" i="20"/>
  <c r="L22" i="20"/>
  <c r="P22" i="20"/>
  <c r="L64" i="20"/>
  <c r="P64" i="20"/>
  <c r="L53" i="20"/>
  <c r="P53" i="20"/>
  <c r="L40" i="20"/>
  <c r="P40" i="20"/>
  <c r="O83" i="22" l="1"/>
  <c r="Q40" i="20"/>
  <c r="Q70" i="20"/>
  <c r="Q53" i="20"/>
  <c r="Q54" i="20"/>
  <c r="Q48" i="20"/>
  <c r="Q64" i="20"/>
  <c r="Q55" i="20"/>
  <c r="Q22" i="20"/>
  <c r="Q21" i="20"/>
  <c r="Q32" i="20"/>
  <c r="Q41" i="20"/>
  <c r="O19" i="19"/>
  <c r="O22" i="19"/>
  <c r="O21" i="19"/>
  <c r="O4" i="19"/>
  <c r="L39" i="12"/>
  <c r="L35" i="12"/>
  <c r="L30" i="12"/>
  <c r="L45" i="12"/>
  <c r="L31" i="12"/>
  <c r="J39" i="12"/>
  <c r="M39" i="12" s="1"/>
  <c r="J35" i="12"/>
  <c r="M35" i="12" s="1"/>
  <c r="J30" i="12"/>
  <c r="M30" i="12" s="1"/>
  <c r="J45" i="12"/>
  <c r="J31" i="12"/>
  <c r="N41" i="4"/>
  <c r="N55" i="4"/>
  <c r="N48" i="4"/>
  <c r="L41" i="4"/>
  <c r="L55" i="4"/>
  <c r="L48" i="4"/>
  <c r="J41" i="4"/>
  <c r="J55" i="4"/>
  <c r="J48" i="4"/>
  <c r="N3" i="19"/>
  <c r="N5" i="19"/>
  <c r="N23" i="19"/>
  <c r="N12" i="19"/>
  <c r="N7" i="19"/>
  <c r="N14" i="19"/>
  <c r="N11" i="19"/>
  <c r="N18" i="19"/>
  <c r="N6" i="19"/>
  <c r="N10" i="19"/>
  <c r="N17" i="19"/>
  <c r="N15" i="19"/>
  <c r="N8" i="19"/>
  <c r="N20" i="19"/>
  <c r="N13" i="19"/>
  <c r="N9" i="19"/>
  <c r="N16" i="19"/>
  <c r="O48" i="4" l="1"/>
  <c r="M31" i="12"/>
  <c r="M45" i="12"/>
  <c r="O41" i="4"/>
  <c r="O55" i="4"/>
  <c r="N5" i="26"/>
  <c r="N6" i="26"/>
  <c r="N11" i="26"/>
  <c r="N7" i="26"/>
  <c r="N17" i="26"/>
  <c r="J5" i="26"/>
  <c r="O5" i="26" s="1"/>
  <c r="J6" i="26"/>
  <c r="J11" i="26"/>
  <c r="J7" i="26"/>
  <c r="J17" i="26"/>
  <c r="N63" i="22"/>
  <c r="L63" i="22"/>
  <c r="J63" i="22"/>
  <c r="N34" i="22"/>
  <c r="L34" i="22"/>
  <c r="J34" i="22"/>
  <c r="N77" i="22"/>
  <c r="L77" i="22"/>
  <c r="J77" i="22"/>
  <c r="N10" i="22"/>
  <c r="L10" i="22"/>
  <c r="J10" i="22"/>
  <c r="N67" i="22"/>
  <c r="L67" i="22"/>
  <c r="J67" i="22"/>
  <c r="N14" i="22"/>
  <c r="L14" i="22"/>
  <c r="J14" i="22"/>
  <c r="N69" i="22"/>
  <c r="L69" i="22"/>
  <c r="J69" i="22"/>
  <c r="N4" i="22"/>
  <c r="L4" i="22"/>
  <c r="J4" i="22"/>
  <c r="N41" i="22"/>
  <c r="L41" i="22"/>
  <c r="J41" i="22"/>
  <c r="N78" i="22"/>
  <c r="L78" i="22"/>
  <c r="J78" i="22"/>
  <c r="N81" i="22"/>
  <c r="L81" i="22"/>
  <c r="J81" i="22"/>
  <c r="N66" i="22"/>
  <c r="L66" i="22"/>
  <c r="J66" i="22"/>
  <c r="N44" i="22"/>
  <c r="L44" i="22"/>
  <c r="J44" i="22"/>
  <c r="N29" i="22"/>
  <c r="L29" i="22"/>
  <c r="J29" i="22"/>
  <c r="N19" i="22"/>
  <c r="L19" i="22"/>
  <c r="J19" i="22"/>
  <c r="N9" i="22"/>
  <c r="L9" i="22"/>
  <c r="J9" i="22"/>
  <c r="N82" i="22"/>
  <c r="L82" i="22"/>
  <c r="J82" i="22"/>
  <c r="N22" i="22"/>
  <c r="L22" i="22"/>
  <c r="J22" i="22"/>
  <c r="N46" i="22"/>
  <c r="L46" i="22"/>
  <c r="J46" i="22"/>
  <c r="N15" i="22"/>
  <c r="L15" i="22"/>
  <c r="J15" i="22"/>
  <c r="N27" i="22"/>
  <c r="L27" i="22"/>
  <c r="J27" i="22"/>
  <c r="N24" i="22"/>
  <c r="L24" i="22"/>
  <c r="J24" i="22"/>
  <c r="N33" i="22"/>
  <c r="L33" i="22"/>
  <c r="J33" i="22"/>
  <c r="N87" i="22"/>
  <c r="L87" i="22"/>
  <c r="J87" i="22"/>
  <c r="N32" i="22"/>
  <c r="L32" i="22"/>
  <c r="J32" i="22"/>
  <c r="N79" i="22"/>
  <c r="L79" i="22"/>
  <c r="J79" i="22"/>
  <c r="N61" i="22"/>
  <c r="L61" i="22"/>
  <c r="J61" i="22"/>
  <c r="N20" i="22"/>
  <c r="L20" i="22"/>
  <c r="J20" i="22"/>
  <c r="N57" i="22"/>
  <c r="L57" i="22"/>
  <c r="J57" i="22"/>
  <c r="N17" i="22"/>
  <c r="L17" i="22"/>
  <c r="J17" i="22"/>
  <c r="N58" i="22"/>
  <c r="L58" i="22"/>
  <c r="J58" i="22"/>
  <c r="N39" i="22"/>
  <c r="L39" i="22"/>
  <c r="J39" i="22"/>
  <c r="N45" i="22"/>
  <c r="L45" i="22"/>
  <c r="J45" i="22"/>
  <c r="N65" i="22"/>
  <c r="L65" i="22"/>
  <c r="J65" i="22"/>
  <c r="N30" i="22"/>
  <c r="L30" i="22"/>
  <c r="J30" i="22"/>
  <c r="N7" i="22"/>
  <c r="L7" i="22"/>
  <c r="J7" i="22"/>
  <c r="N11" i="22"/>
  <c r="L11" i="22"/>
  <c r="J11" i="22"/>
  <c r="N28" i="22"/>
  <c r="L28" i="22"/>
  <c r="J28" i="22"/>
  <c r="N72" i="22"/>
  <c r="L72" i="22"/>
  <c r="J72" i="22"/>
  <c r="N86" i="22"/>
  <c r="L86" i="22"/>
  <c r="J86" i="22"/>
  <c r="N54" i="22"/>
  <c r="L54" i="22"/>
  <c r="J54" i="22"/>
  <c r="N62" i="22"/>
  <c r="L62" i="22"/>
  <c r="J62" i="22"/>
  <c r="N56" i="22"/>
  <c r="L56" i="22"/>
  <c r="J56" i="22"/>
  <c r="N40" i="22"/>
  <c r="L40" i="22"/>
  <c r="J40" i="22"/>
  <c r="N5" i="22"/>
  <c r="L5" i="22"/>
  <c r="J5" i="22"/>
  <c r="N71" i="22"/>
  <c r="L71" i="22"/>
  <c r="J71" i="22"/>
  <c r="N64" i="22"/>
  <c r="L64" i="22"/>
  <c r="J64" i="22"/>
  <c r="N16" i="22"/>
  <c r="L16" i="22"/>
  <c r="J16" i="22"/>
  <c r="N49" i="22"/>
  <c r="L49" i="22"/>
  <c r="J49" i="22"/>
  <c r="N21" i="22"/>
  <c r="L21" i="22"/>
  <c r="J21" i="22"/>
  <c r="N85" i="22"/>
  <c r="L85" i="22"/>
  <c r="J85" i="22"/>
  <c r="N48" i="22"/>
  <c r="L48" i="22"/>
  <c r="J48" i="22"/>
  <c r="N73" i="22"/>
  <c r="L73" i="22"/>
  <c r="J73" i="22"/>
  <c r="N26" i="22"/>
  <c r="L26" i="22"/>
  <c r="J26" i="22"/>
  <c r="N47" i="22"/>
  <c r="L47" i="22"/>
  <c r="J47" i="22"/>
  <c r="N38" i="22"/>
  <c r="L38" i="22"/>
  <c r="J38" i="22"/>
  <c r="N90" i="22"/>
  <c r="L90" i="22"/>
  <c r="J90" i="22"/>
  <c r="N12" i="22"/>
  <c r="L12" i="22"/>
  <c r="J12" i="22"/>
  <c r="N91" i="22"/>
  <c r="L91" i="22"/>
  <c r="J91" i="22"/>
  <c r="N35" i="22"/>
  <c r="L35" i="22"/>
  <c r="J35" i="22"/>
  <c r="N75" i="22"/>
  <c r="L75" i="22"/>
  <c r="J75" i="22"/>
  <c r="N42" i="22"/>
  <c r="L42" i="22"/>
  <c r="J42" i="22"/>
  <c r="N74" i="22"/>
  <c r="L74" i="22"/>
  <c r="J74" i="22"/>
  <c r="N3" i="22"/>
  <c r="L3" i="22"/>
  <c r="J3" i="22"/>
  <c r="N23" i="22"/>
  <c r="L23" i="22"/>
  <c r="J23" i="22"/>
  <c r="N13" i="22"/>
  <c r="L13" i="22"/>
  <c r="J13" i="22"/>
  <c r="N59" i="22"/>
  <c r="L59" i="22"/>
  <c r="J59" i="22"/>
  <c r="N50" i="22"/>
  <c r="L50" i="22"/>
  <c r="J50" i="22"/>
  <c r="N89" i="22"/>
  <c r="L89" i="22"/>
  <c r="J89" i="22"/>
  <c r="N36" i="22"/>
  <c r="L36" i="22"/>
  <c r="J36" i="22"/>
  <c r="N43" i="22"/>
  <c r="L43" i="22"/>
  <c r="J43" i="22"/>
  <c r="N80" i="22"/>
  <c r="L80" i="22"/>
  <c r="J80" i="22"/>
  <c r="N25" i="22"/>
  <c r="L25" i="22"/>
  <c r="J25" i="22"/>
  <c r="N53" i="22"/>
  <c r="L53" i="22"/>
  <c r="J53" i="22"/>
  <c r="N51" i="22"/>
  <c r="L51" i="22"/>
  <c r="J51" i="22"/>
  <c r="N18" i="22"/>
  <c r="L18" i="22"/>
  <c r="J18" i="22"/>
  <c r="N31" i="22"/>
  <c r="L31" i="22"/>
  <c r="J31" i="22"/>
  <c r="N6" i="22"/>
  <c r="L6" i="22"/>
  <c r="J6" i="22"/>
  <c r="N37" i="22"/>
  <c r="L37" i="22"/>
  <c r="J37" i="22"/>
  <c r="N60" i="22"/>
  <c r="L60" i="22"/>
  <c r="J60" i="22"/>
  <c r="N8" i="22"/>
  <c r="L8" i="22"/>
  <c r="J8" i="22"/>
  <c r="N55" i="22"/>
  <c r="L55" i="22"/>
  <c r="J55" i="22"/>
  <c r="P56" i="20"/>
  <c r="L56" i="20"/>
  <c r="P59" i="20"/>
  <c r="L59" i="20"/>
  <c r="P14" i="20"/>
  <c r="L14" i="20"/>
  <c r="P52" i="20"/>
  <c r="L52" i="20"/>
  <c r="P33" i="20"/>
  <c r="L33" i="20"/>
  <c r="P30" i="20"/>
  <c r="L30" i="20"/>
  <c r="P69" i="20"/>
  <c r="L69" i="20"/>
  <c r="P63" i="20"/>
  <c r="L63" i="20"/>
  <c r="P3" i="20"/>
  <c r="L3" i="20"/>
  <c r="P58" i="20"/>
  <c r="L58" i="20"/>
  <c r="P7" i="20"/>
  <c r="L7" i="20"/>
  <c r="P35" i="20"/>
  <c r="L35" i="20"/>
  <c r="P34" i="20"/>
  <c r="L34" i="20"/>
  <c r="P37" i="20"/>
  <c r="L37" i="20"/>
  <c r="P15" i="20"/>
  <c r="L15" i="20"/>
  <c r="P10" i="20"/>
  <c r="L10" i="20"/>
  <c r="P11" i="20"/>
  <c r="L11" i="20"/>
  <c r="P29" i="20"/>
  <c r="L29" i="20"/>
  <c r="P45" i="20"/>
  <c r="L45" i="20"/>
  <c r="P12" i="20"/>
  <c r="L12" i="20"/>
  <c r="P42" i="20"/>
  <c r="L42" i="20"/>
  <c r="P25" i="20"/>
  <c r="L25" i="20"/>
  <c r="P20" i="20"/>
  <c r="L20" i="20"/>
  <c r="P5" i="20"/>
  <c r="L5" i="20"/>
  <c r="P47" i="20"/>
  <c r="L47" i="20"/>
  <c r="P28" i="20"/>
  <c r="L28" i="20"/>
  <c r="P49" i="20"/>
  <c r="L49" i="20"/>
  <c r="P66" i="20"/>
  <c r="L66" i="20"/>
  <c r="P67" i="20"/>
  <c r="L67" i="20"/>
  <c r="P62" i="20"/>
  <c r="L62" i="20"/>
  <c r="P51" i="20"/>
  <c r="L51" i="20"/>
  <c r="P61" i="20"/>
  <c r="L61" i="20"/>
  <c r="P31" i="20"/>
  <c r="L31" i="20"/>
  <c r="P60" i="20"/>
  <c r="L60" i="20"/>
  <c r="P38" i="20"/>
  <c r="L38" i="20"/>
  <c r="P68" i="20"/>
  <c r="L68" i="20"/>
  <c r="P44" i="20"/>
  <c r="L44" i="20"/>
  <c r="P36" i="20"/>
  <c r="L36" i="20"/>
  <c r="P9" i="20"/>
  <c r="L9" i="20"/>
  <c r="P50" i="20"/>
  <c r="L50" i="20"/>
  <c r="P43" i="20"/>
  <c r="L43" i="20"/>
  <c r="P26" i="20"/>
  <c r="L26" i="20"/>
  <c r="P24" i="20"/>
  <c r="L24" i="20"/>
  <c r="P8" i="20"/>
  <c r="L8" i="20"/>
  <c r="P4" i="20"/>
  <c r="L4" i="20"/>
  <c r="P46" i="20"/>
  <c r="L46" i="20"/>
  <c r="P27" i="20"/>
  <c r="L27" i="20"/>
  <c r="P16" i="20"/>
  <c r="L16" i="20"/>
  <c r="P6" i="20"/>
  <c r="L6" i="20"/>
  <c r="P18" i="20"/>
  <c r="L18" i="20"/>
  <c r="P13" i="20"/>
  <c r="L13" i="20"/>
  <c r="P19" i="20"/>
  <c r="L19" i="20"/>
  <c r="P57" i="20"/>
  <c r="L57" i="20"/>
  <c r="P65" i="20"/>
  <c r="L65" i="20"/>
  <c r="P17" i="20"/>
  <c r="L17" i="20"/>
  <c r="P23" i="20"/>
  <c r="L23" i="20"/>
  <c r="P39" i="20"/>
  <c r="L39" i="20"/>
  <c r="V10" i="23"/>
  <c r="N10" i="23"/>
  <c r="L10" i="23"/>
  <c r="J10" i="23"/>
  <c r="V3" i="23"/>
  <c r="N3" i="23"/>
  <c r="L3" i="23"/>
  <c r="J3" i="23"/>
  <c r="V7" i="23"/>
  <c r="N7" i="23"/>
  <c r="L7" i="23"/>
  <c r="J7" i="23"/>
  <c r="V5" i="23"/>
  <c r="N5" i="23"/>
  <c r="L5" i="23"/>
  <c r="J5" i="23"/>
  <c r="V11" i="23"/>
  <c r="N11" i="23"/>
  <c r="L11" i="23"/>
  <c r="J11" i="23"/>
  <c r="V6" i="23"/>
  <c r="N6" i="23"/>
  <c r="L6" i="23"/>
  <c r="J6" i="23"/>
  <c r="N6" i="14"/>
  <c r="N8" i="14"/>
  <c r="N7" i="14"/>
  <c r="L6" i="14"/>
  <c r="L8" i="14"/>
  <c r="L7" i="14"/>
  <c r="J6" i="14"/>
  <c r="J8" i="14"/>
  <c r="J7" i="14"/>
  <c r="J41" i="12"/>
  <c r="J4" i="12"/>
  <c r="J23" i="12"/>
  <c r="J28" i="12"/>
  <c r="J21" i="12"/>
  <c r="J29" i="12"/>
  <c r="J18" i="12"/>
  <c r="J7" i="12"/>
  <c r="J19" i="12"/>
  <c r="J8" i="12"/>
  <c r="J20" i="12"/>
  <c r="J13" i="12"/>
  <c r="J34" i="12"/>
  <c r="J6" i="12"/>
  <c r="J43" i="12"/>
  <c r="J25" i="12"/>
  <c r="J17" i="12"/>
  <c r="J12" i="12"/>
  <c r="J22" i="12"/>
  <c r="J26" i="12"/>
  <c r="J46" i="12"/>
  <c r="J42" i="12"/>
  <c r="J5" i="12"/>
  <c r="J16" i="12"/>
  <c r="J11" i="12"/>
  <c r="J24" i="12"/>
  <c r="J40" i="12"/>
  <c r="J9" i="12"/>
  <c r="J36" i="12"/>
  <c r="J10" i="12"/>
  <c r="J14" i="12"/>
  <c r="J37" i="12"/>
  <c r="J38" i="12"/>
  <c r="J15" i="12"/>
  <c r="J27" i="12"/>
  <c r="J44" i="12"/>
  <c r="J32" i="12"/>
  <c r="J33" i="12"/>
  <c r="L29" i="12"/>
  <c r="L23" i="12"/>
  <c r="N47" i="4"/>
  <c r="N4" i="4"/>
  <c r="N5" i="4"/>
  <c r="L47" i="4"/>
  <c r="L4" i="4"/>
  <c r="L5" i="4"/>
  <c r="J47" i="4"/>
  <c r="J4" i="4"/>
  <c r="O4" i="4" s="1"/>
  <c r="J5" i="4"/>
  <c r="L45" i="4"/>
  <c r="L33" i="4"/>
  <c r="L22" i="4"/>
  <c r="J6" i="4"/>
  <c r="J20" i="4"/>
  <c r="N51" i="4"/>
  <c r="N53" i="4"/>
  <c r="N46" i="4"/>
  <c r="N49" i="4"/>
  <c r="N57" i="4"/>
  <c r="N35" i="4"/>
  <c r="N9" i="4"/>
  <c r="N36" i="4"/>
  <c r="N38" i="4"/>
  <c r="N56" i="4"/>
  <c r="N27" i="4"/>
  <c r="N26" i="4"/>
  <c r="N42" i="4"/>
  <c r="N17" i="4"/>
  <c r="N37" i="4"/>
  <c r="N23" i="4"/>
  <c r="N44" i="4"/>
  <c r="N8" i="4"/>
  <c r="N7" i="4"/>
  <c r="N10" i="4"/>
  <c r="N24" i="4"/>
  <c r="N43" i="4"/>
  <c r="N50" i="4"/>
  <c r="N14" i="4"/>
  <c r="N54" i="4"/>
  <c r="N40" i="4"/>
  <c r="N20" i="4"/>
  <c r="N6" i="4"/>
  <c r="N28" i="4"/>
  <c r="N22" i="4"/>
  <c r="N33" i="4"/>
  <c r="N45" i="4"/>
  <c r="N15" i="4"/>
  <c r="N29" i="4"/>
  <c r="N19" i="4"/>
  <c r="N21" i="4"/>
  <c r="N12" i="4"/>
  <c r="N39" i="4"/>
  <c r="N32" i="4"/>
  <c r="N52" i="4"/>
  <c r="N16" i="4"/>
  <c r="N3" i="4"/>
  <c r="N25" i="4"/>
  <c r="N31" i="4"/>
  <c r="N30" i="4"/>
  <c r="N18" i="4"/>
  <c r="N34" i="4"/>
  <c r="N58" i="4"/>
  <c r="N11" i="4"/>
  <c r="N13" i="4"/>
  <c r="L41" i="12"/>
  <c r="L5" i="12"/>
  <c r="L16" i="12"/>
  <c r="L6" i="12"/>
  <c r="L40" i="12"/>
  <c r="L46" i="12"/>
  <c r="L17" i="12"/>
  <c r="L8" i="12"/>
  <c r="L9" i="12"/>
  <c r="L22" i="12"/>
  <c r="L27" i="12"/>
  <c r="L24" i="12"/>
  <c r="L15" i="12"/>
  <c r="L12" i="12"/>
  <c r="L13" i="12"/>
  <c r="L38" i="12"/>
  <c r="L10" i="12"/>
  <c r="L43" i="12"/>
  <c r="L25" i="12"/>
  <c r="L34" i="12"/>
  <c r="L11" i="12"/>
  <c r="L26" i="12"/>
  <c r="L20" i="12"/>
  <c r="L18" i="12"/>
  <c r="L7" i="12"/>
  <c r="L21" i="12"/>
  <c r="L33" i="12"/>
  <c r="L14" i="12"/>
  <c r="L36" i="12"/>
  <c r="L42" i="12"/>
  <c r="L28" i="12"/>
  <c r="L44" i="12"/>
  <c r="L37" i="12"/>
  <c r="L19" i="12"/>
  <c r="L4" i="12"/>
  <c r="L32" i="12"/>
  <c r="J15" i="19"/>
  <c r="O15" i="19" s="1"/>
  <c r="J6" i="19"/>
  <c r="O6" i="19" s="1"/>
  <c r="J3" i="19"/>
  <c r="O3" i="19" s="1"/>
  <c r="J8" i="19"/>
  <c r="O8" i="19" s="1"/>
  <c r="J10" i="19"/>
  <c r="O10" i="19" s="1"/>
  <c r="J12" i="19"/>
  <c r="O12" i="19" s="1"/>
  <c r="J20" i="19"/>
  <c r="O20" i="19" s="1"/>
  <c r="J11" i="19"/>
  <c r="O11" i="19" s="1"/>
  <c r="J18" i="19"/>
  <c r="O18" i="19" s="1"/>
  <c r="J7" i="19"/>
  <c r="O7" i="19" s="1"/>
  <c r="J9" i="19"/>
  <c r="O9" i="19" s="1"/>
  <c r="J13" i="19"/>
  <c r="O13" i="19" s="1"/>
  <c r="J17" i="19"/>
  <c r="O17" i="19" s="1"/>
  <c r="J14" i="19"/>
  <c r="O14" i="19" s="1"/>
  <c r="J23" i="19"/>
  <c r="O23" i="19" s="1"/>
  <c r="J5" i="19"/>
  <c r="O5" i="19" s="1"/>
  <c r="N28" i="26"/>
  <c r="N4" i="26"/>
  <c r="N27" i="26"/>
  <c r="N20" i="26"/>
  <c r="J28" i="26"/>
  <c r="J4" i="26"/>
  <c r="O4" i="26" s="1"/>
  <c r="J27" i="26"/>
  <c r="O27" i="26" s="1"/>
  <c r="J20" i="26"/>
  <c r="O20" i="26" s="1"/>
  <c r="L18" i="4"/>
  <c r="L57" i="4"/>
  <c r="L24" i="4"/>
  <c r="L31" i="4"/>
  <c r="L25" i="4"/>
  <c r="L23" i="4"/>
  <c r="L51" i="4"/>
  <c r="L30" i="4"/>
  <c r="L34" i="4"/>
  <c r="L11" i="4"/>
  <c r="J18" i="4"/>
  <c r="J33" i="4"/>
  <c r="J57" i="4"/>
  <c r="J24" i="4"/>
  <c r="J31" i="4"/>
  <c r="J25" i="4"/>
  <c r="J23" i="4"/>
  <c r="J51" i="4"/>
  <c r="J30" i="4"/>
  <c r="J34" i="4"/>
  <c r="J11" i="4"/>
  <c r="J53" i="4"/>
  <c r="L53" i="4"/>
  <c r="J56" i="4"/>
  <c r="L56" i="4"/>
  <c r="J15" i="4"/>
  <c r="L15" i="4"/>
  <c r="J27" i="4"/>
  <c r="L27" i="4"/>
  <c r="J32" i="4"/>
  <c r="L32" i="4"/>
  <c r="L6" i="4"/>
  <c r="J37" i="4"/>
  <c r="L37" i="4"/>
  <c r="J9" i="4"/>
  <c r="L9" i="4"/>
  <c r="J10" i="4"/>
  <c r="L10" i="4"/>
  <c r="J45" i="4"/>
  <c r="O45" i="4" s="1"/>
  <c r="L20" i="4"/>
  <c r="J7" i="4"/>
  <c r="L7" i="4"/>
  <c r="J22" i="4"/>
  <c r="J28" i="4"/>
  <c r="L28" i="4"/>
  <c r="J16" i="4"/>
  <c r="L16" i="4"/>
  <c r="J52" i="4"/>
  <c r="L52" i="4"/>
  <c r="J35" i="4"/>
  <c r="L35" i="4"/>
  <c r="J44" i="4"/>
  <c r="L44" i="4"/>
  <c r="J38" i="4"/>
  <c r="L38" i="4"/>
  <c r="J50" i="4"/>
  <c r="L50" i="4"/>
  <c r="J21" i="4"/>
  <c r="L21" i="4"/>
  <c r="J39" i="4"/>
  <c r="L39" i="4"/>
  <c r="J17" i="4"/>
  <c r="L17" i="4"/>
  <c r="J8" i="4"/>
  <c r="L8" i="4"/>
  <c r="J14" i="4"/>
  <c r="L14" i="4"/>
  <c r="J36" i="4"/>
  <c r="L36" i="4"/>
  <c r="J43" i="4"/>
  <c r="L43" i="4"/>
  <c r="J19" i="4"/>
  <c r="L19" i="4"/>
  <c r="J40" i="4"/>
  <c r="L40" i="4"/>
  <c r="J49" i="4"/>
  <c r="L49" i="4"/>
  <c r="J58" i="4"/>
  <c r="L58" i="4"/>
  <c r="J29" i="4"/>
  <c r="L29" i="4"/>
  <c r="J26" i="4"/>
  <c r="L26" i="4"/>
  <c r="J42" i="4"/>
  <c r="L42" i="4"/>
  <c r="J13" i="4"/>
  <c r="L13" i="4"/>
  <c r="J54" i="4"/>
  <c r="L54" i="4"/>
  <c r="J12" i="4"/>
  <c r="L12" i="4"/>
  <c r="J3" i="4"/>
  <c r="L3" i="4"/>
  <c r="J46" i="4"/>
  <c r="L46" i="4"/>
  <c r="J8" i="26"/>
  <c r="N8" i="26"/>
  <c r="J3" i="26"/>
  <c r="N3" i="26"/>
  <c r="J13" i="26"/>
  <c r="N13" i="26"/>
  <c r="J21" i="26"/>
  <c r="N21" i="26"/>
  <c r="J4" i="14"/>
  <c r="L4" i="14"/>
  <c r="N4" i="14"/>
  <c r="J9" i="14"/>
  <c r="L9" i="14"/>
  <c r="N9" i="14"/>
  <c r="J5" i="14"/>
  <c r="L5" i="14"/>
  <c r="N5" i="14"/>
  <c r="J16" i="19"/>
  <c r="O16" i="19" s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G12" i="1"/>
  <c r="H12" i="1"/>
  <c r="I12" i="1"/>
  <c r="J12" i="1"/>
  <c r="K12" i="1"/>
  <c r="L12" i="1"/>
  <c r="M12" i="1"/>
  <c r="N12" i="1"/>
  <c r="O12" i="1"/>
  <c r="P12" i="1"/>
  <c r="Q12" i="1"/>
  <c r="R12" i="1"/>
  <c r="H13" i="1"/>
  <c r="I13" i="1"/>
  <c r="J13" i="1"/>
  <c r="K13" i="1"/>
  <c r="L13" i="1"/>
  <c r="M13" i="1"/>
  <c r="N13" i="1"/>
  <c r="O13" i="1"/>
  <c r="P13" i="1"/>
  <c r="Q13" i="1"/>
  <c r="R13" i="1"/>
  <c r="I14" i="1"/>
  <c r="J14" i="1"/>
  <c r="K14" i="1"/>
  <c r="L14" i="1"/>
  <c r="M14" i="1"/>
  <c r="N14" i="1"/>
  <c r="O14" i="1"/>
  <c r="P14" i="1"/>
  <c r="Q14" i="1"/>
  <c r="R14" i="1"/>
  <c r="J15" i="1"/>
  <c r="K15" i="1"/>
  <c r="L15" i="1"/>
  <c r="M15" i="1"/>
  <c r="N15" i="1"/>
  <c r="O15" i="1"/>
  <c r="P15" i="1"/>
  <c r="Q15" i="1"/>
  <c r="R15" i="1"/>
  <c r="K16" i="1"/>
  <c r="L16" i="1"/>
  <c r="M16" i="1"/>
  <c r="N16" i="1"/>
  <c r="O16" i="1"/>
  <c r="P16" i="1"/>
  <c r="Q16" i="1"/>
  <c r="R16" i="1"/>
  <c r="L17" i="1"/>
  <c r="M17" i="1"/>
  <c r="N17" i="1"/>
  <c r="O17" i="1"/>
  <c r="P17" i="1"/>
  <c r="Q17" i="1"/>
  <c r="R17" i="1"/>
  <c r="M18" i="1"/>
  <c r="N18" i="1"/>
  <c r="O18" i="1"/>
  <c r="P18" i="1"/>
  <c r="Q18" i="1"/>
  <c r="R18" i="1"/>
  <c r="N19" i="1"/>
  <c r="O19" i="1"/>
  <c r="P19" i="1"/>
  <c r="Q19" i="1"/>
  <c r="R19" i="1"/>
  <c r="O20" i="1"/>
  <c r="P20" i="1"/>
  <c r="Q20" i="1"/>
  <c r="R20" i="1"/>
  <c r="P21" i="1"/>
  <c r="Q21" i="1"/>
  <c r="R21" i="1"/>
  <c r="Q22" i="1"/>
  <c r="R22" i="1"/>
  <c r="R23" i="1"/>
  <c r="O37" i="22" l="1"/>
  <c r="O51" i="22"/>
  <c r="O43" i="22"/>
  <c r="O59" i="22"/>
  <c r="O74" i="22"/>
  <c r="O91" i="22"/>
  <c r="O47" i="22"/>
  <c r="O64" i="22"/>
  <c r="O56" i="22"/>
  <c r="O72" i="22"/>
  <c r="O30" i="22"/>
  <c r="O58" i="22"/>
  <c r="O61" i="22"/>
  <c r="O33" i="22"/>
  <c r="O46" i="22"/>
  <c r="O19" i="22"/>
  <c r="O81" i="22"/>
  <c r="O69" i="22"/>
  <c r="O77" i="22"/>
  <c r="Q23" i="20"/>
  <c r="Q65" i="20"/>
  <c r="Q19" i="20"/>
  <c r="Q18" i="20"/>
  <c r="Q16" i="20"/>
  <c r="Q46" i="20"/>
  <c r="Q8" i="20"/>
  <c r="Q26" i="20"/>
  <c r="Q50" i="20"/>
  <c r="Q60" i="20"/>
  <c r="Q66" i="20"/>
  <c r="Q5" i="20"/>
  <c r="Q25" i="20"/>
  <c r="Q12" i="20"/>
  <c r="Q29" i="20"/>
  <c r="Q63" i="20"/>
  <c r="Q30" i="20"/>
  <c r="Q52" i="20"/>
  <c r="Q59" i="20"/>
  <c r="O85" i="22"/>
  <c r="O60" i="22"/>
  <c r="O18" i="22"/>
  <c r="O80" i="22"/>
  <c r="O50" i="22"/>
  <c r="O3" i="22"/>
  <c r="O35" i="22"/>
  <c r="O38" i="22"/>
  <c r="O48" i="22"/>
  <c r="O16" i="22"/>
  <c r="O40" i="22"/>
  <c r="O86" i="22"/>
  <c r="O7" i="22"/>
  <c r="O39" i="22"/>
  <c r="O20" i="22"/>
  <c r="O87" i="22"/>
  <c r="O15" i="22"/>
  <c r="O9" i="22"/>
  <c r="O66" i="22"/>
  <c r="O4" i="22"/>
  <c r="O10" i="22"/>
  <c r="O8" i="22"/>
  <c r="O31" i="22"/>
  <c r="O25" i="22"/>
  <c r="O89" i="22"/>
  <c r="O23" i="22"/>
  <c r="O75" i="22"/>
  <c r="O90" i="22"/>
  <c r="O73" i="22"/>
  <c r="O49" i="22"/>
  <c r="O5" i="22"/>
  <c r="O54" i="22"/>
  <c r="O11" i="22"/>
  <c r="O45" i="22"/>
  <c r="O57" i="22"/>
  <c r="O32" i="22"/>
  <c r="O27" i="22"/>
  <c r="O82" i="22"/>
  <c r="O44" i="22"/>
  <c r="O41" i="22"/>
  <c r="O67" i="22"/>
  <c r="O63" i="22"/>
  <c r="O55" i="22"/>
  <c r="O6" i="22"/>
  <c r="O53" i="22"/>
  <c r="O36" i="22"/>
  <c r="O13" i="22"/>
  <c r="O42" i="22"/>
  <c r="O12" i="22"/>
  <c r="O26" i="22"/>
  <c r="O21" i="22"/>
  <c r="O71" i="22"/>
  <c r="O62" i="22"/>
  <c r="O28" i="22"/>
  <c r="O65" i="22"/>
  <c r="O17" i="22"/>
  <c r="O79" i="22"/>
  <c r="O24" i="22"/>
  <c r="O22" i="22"/>
  <c r="O29" i="22"/>
  <c r="O78" i="22"/>
  <c r="O14" i="22"/>
  <c r="O34" i="22"/>
  <c r="Q36" i="20"/>
  <c r="Q31" i="20"/>
  <c r="Q7" i="20"/>
  <c r="Q43" i="20"/>
  <c r="Q47" i="20"/>
  <c r="Q20" i="20"/>
  <c r="Q11" i="20"/>
  <c r="Q56" i="20"/>
  <c r="Q17" i="20"/>
  <c r="Q51" i="20"/>
  <c r="Q33" i="20"/>
  <c r="Q3" i="20"/>
  <c r="Q61" i="20"/>
  <c r="Q28" i="20"/>
  <c r="Q37" i="20"/>
  <c r="Q10" i="20"/>
  <c r="Q35" i="20"/>
  <c r="Q57" i="20"/>
  <c r="Q6" i="20"/>
  <c r="Q24" i="20"/>
  <c r="Q9" i="20"/>
  <c r="Q67" i="20"/>
  <c r="Q42" i="20"/>
  <c r="Q34" i="20"/>
  <c r="Q69" i="20"/>
  <c r="Q68" i="20"/>
  <c r="Q62" i="20"/>
  <c r="Q58" i="20"/>
  <c r="Q27" i="20"/>
  <c r="Q44" i="20"/>
  <c r="Q38" i="20"/>
  <c r="Q45" i="20"/>
  <c r="Q15" i="20"/>
  <c r="Q14" i="20"/>
  <c r="Q4" i="20"/>
  <c r="Q39" i="20"/>
  <c r="Q13" i="20"/>
  <c r="Q49" i="20"/>
  <c r="W11" i="23"/>
  <c r="W5" i="23"/>
  <c r="W7" i="23"/>
  <c r="W10" i="23"/>
  <c r="W6" i="23"/>
  <c r="W3" i="23"/>
  <c r="O3" i="26"/>
  <c r="O6" i="26"/>
  <c r="O17" i="26"/>
  <c r="O28" i="26"/>
  <c r="O7" i="26"/>
  <c r="M16" i="12"/>
  <c r="M25" i="12"/>
  <c r="M28" i="12"/>
  <c r="M40" i="12"/>
  <c r="M5" i="12"/>
  <c r="M22" i="12"/>
  <c r="M23" i="12"/>
  <c r="M33" i="12"/>
  <c r="M15" i="12"/>
  <c r="M8" i="12"/>
  <c r="M29" i="12"/>
  <c r="M4" i="12"/>
  <c r="M11" i="12"/>
  <c r="M19" i="12"/>
  <c r="M37" i="12"/>
  <c r="M42" i="12"/>
  <c r="M36" i="12"/>
  <c r="M46" i="12"/>
  <c r="M9" i="12"/>
  <c r="M26" i="12"/>
  <c r="M27" i="12"/>
  <c r="M14" i="12"/>
  <c r="M43" i="12"/>
  <c r="M18" i="12"/>
  <c r="M21" i="12"/>
  <c r="M13" i="12"/>
  <c r="M7" i="12"/>
  <c r="M10" i="12"/>
  <c r="M24" i="12"/>
  <c r="M12" i="12"/>
  <c r="M6" i="12"/>
  <c r="M20" i="12"/>
  <c r="M32" i="12"/>
  <c r="M38" i="12"/>
  <c r="M17" i="12"/>
  <c r="M34" i="12"/>
  <c r="M41" i="12"/>
  <c r="M44" i="12"/>
  <c r="O3" i="4"/>
  <c r="O54" i="4"/>
  <c r="O42" i="4"/>
  <c r="O49" i="4"/>
  <c r="O36" i="4"/>
  <c r="O39" i="4"/>
  <c r="O44" i="4"/>
  <c r="O28" i="4"/>
  <c r="O27" i="4"/>
  <c r="O34" i="4"/>
  <c r="O33" i="4"/>
  <c r="O29" i="4"/>
  <c r="O19" i="4"/>
  <c r="O8" i="4"/>
  <c r="O50" i="4"/>
  <c r="O52" i="4"/>
  <c r="O56" i="4"/>
  <c r="O25" i="4"/>
  <c r="O7" i="4"/>
  <c r="O10" i="4"/>
  <c r="O37" i="4"/>
  <c r="O23" i="4"/>
  <c r="O9" i="4"/>
  <c r="O30" i="4"/>
  <c r="O18" i="4"/>
  <c r="O46" i="4"/>
  <c r="O12" i="4"/>
  <c r="O13" i="4"/>
  <c r="O26" i="4"/>
  <c r="O58" i="4"/>
  <c r="O40" i="4"/>
  <c r="O43" i="4"/>
  <c r="O14" i="4"/>
  <c r="O17" i="4"/>
  <c r="O21" i="4"/>
  <c r="O38" i="4"/>
  <c r="O35" i="4"/>
  <c r="O16" i="4"/>
  <c r="O32" i="4"/>
  <c r="O15" i="4"/>
  <c r="O53" i="4"/>
  <c r="O51" i="4"/>
  <c r="O24" i="4"/>
  <c r="O20" i="4"/>
  <c r="O22" i="4"/>
  <c r="O31" i="4"/>
  <c r="O47" i="4"/>
  <c r="O11" i="4"/>
  <c r="O57" i="4"/>
  <c r="O6" i="4"/>
  <c r="O5" i="4"/>
  <c r="O13" i="26"/>
  <c r="O11" i="26"/>
  <c r="O21" i="26"/>
  <c r="O8" i="26"/>
  <c r="O8" i="14"/>
  <c r="O4" i="14"/>
  <c r="O6" i="14"/>
  <c r="O5" i="14"/>
  <c r="O9" i="14"/>
  <c r="O7" i="14"/>
  <c r="BO1" i="4" l="1"/>
</calcChain>
</file>

<file path=xl/comments1.xml><?xml version="1.0" encoding="utf-8"?>
<comments xmlns="http://schemas.openxmlformats.org/spreadsheetml/2006/main">
  <authors>
    <author>GODARD Renaud</author>
  </authors>
  <commentList>
    <comment ref="AQ1" authorId="0" shapeId="0">
      <text>
        <r>
          <rPr>
            <b/>
            <sz val="9"/>
            <color indexed="81"/>
            <rFont val="Tahoma"/>
            <family val="2"/>
          </rPr>
          <t>GODARD Renaud:</t>
        </r>
        <r>
          <rPr>
            <sz val="9"/>
            <color indexed="81"/>
            <rFont val="Tahoma"/>
            <family val="2"/>
          </rPr>
          <t xml:space="preserve">
Vrm1</t>
        </r>
      </text>
    </comment>
    <comment ref="AR1" authorId="0" shapeId="0">
      <text>
        <r>
          <rPr>
            <b/>
            <sz val="9"/>
            <color indexed="81"/>
            <rFont val="Tahoma"/>
            <family val="2"/>
          </rPr>
          <t>GODARD Renaud:</t>
        </r>
        <r>
          <rPr>
            <sz val="9"/>
            <color indexed="81"/>
            <rFont val="Tahoma"/>
            <family val="2"/>
          </rPr>
          <t xml:space="preserve">
Vcm1</t>
        </r>
      </text>
    </comment>
    <comment ref="BL1" authorId="0" shapeId="0">
      <text>
        <r>
          <rPr>
            <b/>
            <sz val="9"/>
            <color indexed="81"/>
            <rFont val="Tahoma"/>
            <family val="2"/>
          </rPr>
          <t>GODARD Renaud:</t>
        </r>
        <r>
          <rPr>
            <sz val="9"/>
            <color indexed="81"/>
            <rFont val="Tahoma"/>
            <family val="2"/>
          </rPr>
          <t xml:space="preserve">
Vrmt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GODARD Renaud:</t>
        </r>
        <r>
          <rPr>
            <sz val="9"/>
            <color indexed="81"/>
            <rFont val="Tahoma"/>
            <family val="2"/>
          </rPr>
          <t xml:space="preserve">
Vcmt</t>
        </r>
      </text>
    </comment>
  </commentList>
</comments>
</file>

<file path=xl/sharedStrings.xml><?xml version="1.0" encoding="utf-8"?>
<sst xmlns="http://schemas.openxmlformats.org/spreadsheetml/2006/main" count="6611" uniqueCount="1335">
  <si>
    <t>C.1</t>
  </si>
  <si>
    <t>C.3</t>
  </si>
  <si>
    <t>Voiles du Vieux Port</t>
  </si>
  <si>
    <t>Classe</t>
  </si>
  <si>
    <t>CMR</t>
  </si>
  <si>
    <t>EM1</t>
  </si>
  <si>
    <t>EM2</t>
  </si>
  <si>
    <t>Pl. Gén.</t>
  </si>
  <si>
    <t>cat</t>
  </si>
  <si>
    <t>Yacht</t>
  </si>
  <si>
    <t>Résultats détaillés</t>
  </si>
  <si>
    <t>P Ret</t>
  </si>
  <si>
    <t>C.2</t>
  </si>
  <si>
    <t>Corsica Classic</t>
  </si>
  <si>
    <t>Classements généraux par catégorie</t>
  </si>
  <si>
    <t>Grp</t>
  </si>
  <si>
    <t>Rgs
Grp</t>
  </si>
  <si>
    <t>Nb</t>
  </si>
  <si>
    <t>C1</t>
  </si>
  <si>
    <t>C2</t>
  </si>
  <si>
    <t>C3</t>
  </si>
  <si>
    <r>
      <t xml:space="preserve">Course 4
</t>
    </r>
    <r>
      <rPr>
        <b/>
        <sz val="7"/>
        <rFont val="Arial"/>
        <family val="2"/>
      </rPr>
      <t>place    points</t>
    </r>
  </si>
  <si>
    <t>Attribution de points</t>
  </si>
  <si>
    <t>ATTRIBUTION DE POINTS</t>
  </si>
  <si>
    <t>N : Nombre de participants de la catégorie</t>
  </si>
  <si>
    <t>P : Place dans la catégorie</t>
  </si>
  <si>
    <t>Formule : 100 (N-P+1)/N + 10 Log(N/P)</t>
  </si>
  <si>
    <t>Rgs</t>
  </si>
  <si>
    <t>Ident</t>
  </si>
  <si>
    <t>Concurrents</t>
  </si>
  <si>
    <t>Nom</t>
  </si>
  <si>
    <t>Cat.</t>
  </si>
  <si>
    <t>DNF</t>
  </si>
  <si>
    <t>DNC</t>
  </si>
  <si>
    <t>DSQ</t>
  </si>
  <si>
    <t>Participants</t>
  </si>
  <si>
    <t>Place au général</t>
  </si>
  <si>
    <r>
      <t xml:space="preserve">  </t>
    </r>
    <r>
      <rPr>
        <b/>
        <sz val="10"/>
        <rFont val="Arial"/>
        <family val="2"/>
      </rPr>
      <t>DNC, DSQ, RAF, DPG</t>
    </r>
    <r>
      <rPr>
        <sz val="10"/>
        <rFont val="Arial"/>
        <family val="2"/>
      </rPr>
      <t>: zero points</t>
    </r>
  </si>
  <si>
    <r>
      <t xml:space="preserve">  </t>
    </r>
    <r>
      <rPr>
        <b/>
        <sz val="10"/>
        <rFont val="Arial"/>
        <family val="2"/>
      </rPr>
      <t>DNF, DNS</t>
    </r>
    <r>
      <rPr>
        <sz val="10"/>
        <rFont val="Arial"/>
        <family val="2"/>
      </rPr>
      <t>: points de la place du dernier de la catégorie</t>
    </r>
  </si>
  <si>
    <t>Total événement</t>
  </si>
  <si>
    <t>Skipper</t>
  </si>
  <si>
    <r>
      <t xml:space="preserve">Course 1
</t>
    </r>
    <r>
      <rPr>
        <b/>
        <sz val="7"/>
        <rFont val="Arial"/>
        <family val="2"/>
      </rPr>
      <t>place    points</t>
    </r>
  </si>
  <si>
    <r>
      <t xml:space="preserve">Course 2
</t>
    </r>
    <r>
      <rPr>
        <b/>
        <sz val="7"/>
        <rFont val="Arial"/>
        <family val="2"/>
      </rPr>
      <t>place    points</t>
    </r>
  </si>
  <si>
    <r>
      <t xml:space="preserve">Course 3
</t>
    </r>
    <r>
      <rPr>
        <b/>
        <sz val="7"/>
        <rFont val="Arial"/>
        <family val="2"/>
      </rPr>
      <t>place    points</t>
    </r>
  </si>
  <si>
    <t>EA</t>
  </si>
  <si>
    <t>EM</t>
  </si>
  <si>
    <t>CM</t>
  </si>
  <si>
    <t>Place</t>
  </si>
  <si>
    <t>Catégorie</t>
  </si>
  <si>
    <t>Course 1</t>
  </si>
  <si>
    <t>Course 2</t>
  </si>
  <si>
    <t>Course 3</t>
  </si>
  <si>
    <t>Course 4</t>
  </si>
  <si>
    <t>Total points événement</t>
  </si>
  <si>
    <t>Course</t>
  </si>
  <si>
    <t>Rang dans catégorie</t>
  </si>
  <si>
    <t>Voiles d'Antibes</t>
  </si>
  <si>
    <t>Trophée Bailli de Suffren</t>
  </si>
  <si>
    <t>Régates Royales</t>
  </si>
  <si>
    <r>
      <t>Séparation</t>
    </r>
    <r>
      <rPr>
        <sz val="12"/>
        <rFont val="Arial"/>
        <family val="2"/>
      </rPr>
      <t>: en trois grandes catégories,  CM = Classique Marconi, EA = Epoque Aurique et EM = Epoque Marconi</t>
    </r>
  </si>
  <si>
    <r>
      <t>Classement</t>
    </r>
    <r>
      <rPr>
        <sz val="12"/>
        <rFont val="Arial"/>
        <family val="2"/>
      </rPr>
      <t>: addition des points de chaque manche (fonction de la place et du nombre de participants de la catégorie)</t>
    </r>
  </si>
  <si>
    <t>Groupe CLASSIQUE MARCONI (CM)</t>
  </si>
  <si>
    <t>Groupe EPOQUES AURIQUES (EA)</t>
  </si>
  <si>
    <t>Groupe EPOQUES MARCONI (EM)</t>
  </si>
  <si>
    <t>EPOQUES MARCONI</t>
  </si>
  <si>
    <t>EPOQUES AURIQUES</t>
  </si>
  <si>
    <t>CLASSIQUE MARCONI</t>
  </si>
  <si>
    <t>Points</t>
  </si>
  <si>
    <t>c.1</t>
  </si>
  <si>
    <t>c.2</t>
  </si>
  <si>
    <t>c.3</t>
  </si>
  <si>
    <t>EAA</t>
  </si>
  <si>
    <t>EMA</t>
  </si>
  <si>
    <t>EMB</t>
  </si>
  <si>
    <t>EMC</t>
  </si>
  <si>
    <t>EAB</t>
  </si>
  <si>
    <t>7C</t>
  </si>
  <si>
    <t>CMB</t>
  </si>
  <si>
    <t>CMA</t>
  </si>
  <si>
    <t>Bilan à 
mi-saison</t>
  </si>
  <si>
    <t>CA du YCF</t>
  </si>
  <si>
    <t>VOGUE</t>
  </si>
  <si>
    <t>8CRK1</t>
  </si>
  <si>
    <t>1 </t>
  </si>
  <si>
    <t>4 </t>
  </si>
  <si>
    <t>2 </t>
  </si>
  <si>
    <t>9 </t>
  </si>
  <si>
    <t>3 </t>
  </si>
  <si>
    <t>13 </t>
  </si>
  <si>
    <t>5 </t>
  </si>
  <si>
    <t>7 </t>
  </si>
  <si>
    <t>8 </t>
  </si>
  <si>
    <t>16 </t>
  </si>
  <si>
    <t>6 </t>
  </si>
  <si>
    <t>10 </t>
  </si>
  <si>
    <t>12 </t>
  </si>
  <si>
    <t>11 </t>
  </si>
  <si>
    <t>F4277</t>
  </si>
  <si>
    <t>19 </t>
  </si>
  <si>
    <t>BIB</t>
  </si>
  <si>
    <t>8F16</t>
  </si>
  <si>
    <t>Détail régates par catégorie</t>
  </si>
  <si>
    <t>Voiles de Cassis</t>
  </si>
  <si>
    <t>Bilan final</t>
  </si>
  <si>
    <t>14 </t>
  </si>
  <si>
    <t>15 </t>
  </si>
  <si>
    <t>Dames de S-Tr</t>
  </si>
  <si>
    <t>21 </t>
  </si>
  <si>
    <t>26 </t>
  </si>
  <si>
    <t> place </t>
  </si>
  <si>
    <t> nom bateau / sponsor </t>
  </si>
  <si>
    <t> coureurs / équipage </t>
  </si>
  <si>
    <t> points </t>
  </si>
  <si>
    <t>nom</t>
  </si>
  <si>
    <r>
      <t>Principe</t>
    </r>
    <r>
      <rPr>
        <sz val="12"/>
        <rFont val="Arial"/>
        <family val="2"/>
      </rPr>
      <t>: toutes les manches de tous les événements AFYT courrus en CIM comptent (coef.1)</t>
    </r>
  </si>
  <si>
    <t>OLYMPIAN</t>
  </si>
  <si>
    <t>NIN</t>
  </si>
  <si>
    <t>classe</t>
  </si>
  <si>
    <t>C4</t>
  </si>
  <si>
    <t>Nombre de manches</t>
  </si>
  <si>
    <t>Nombre événements</t>
  </si>
  <si>
    <t>Résultats par catégorie</t>
  </si>
  <si>
    <t>Club/Pays</t>
  </si>
  <si>
    <t>Manche 1</t>
  </si>
  <si>
    <t>Manche 2</t>
  </si>
  <si>
    <t>nb</t>
  </si>
  <si>
    <t>ST CHRISTOPHER</t>
  </si>
  <si>
    <t>YANIRA</t>
  </si>
  <si>
    <t>BEG HIR</t>
  </si>
  <si>
    <t>MARIA GIOVANNA II</t>
  </si>
  <si>
    <t>ESPAR II</t>
  </si>
  <si>
    <t>EVA</t>
  </si>
  <si>
    <t>LULU</t>
  </si>
  <si>
    <t>ESTEREL</t>
  </si>
  <si>
    <t>COMET</t>
  </si>
  <si>
    <t>MIGNON</t>
  </si>
  <si>
    <t>SONDA</t>
  </si>
  <si>
    <t>NAGAÏNA</t>
  </si>
  <si>
    <t>ISIS</t>
  </si>
  <si>
    <t>33 </t>
  </si>
  <si>
    <t>HALLOWE'EN</t>
  </si>
  <si>
    <t>ELENA OF LONDON</t>
  </si>
  <si>
    <t>PURITAN</t>
  </si>
  <si>
    <t>OUTLAW</t>
  </si>
  <si>
    <t>VIOLA</t>
  </si>
  <si>
    <t>ROWDY</t>
  </si>
  <si>
    <t>ARGYLL</t>
  </si>
  <si>
    <t>MANITOU</t>
  </si>
  <si>
    <t>BLITZEN</t>
  </si>
  <si>
    <t>DAINTY</t>
  </si>
  <si>
    <t>MARGA</t>
  </si>
  <si>
    <t>PHOEBUS</t>
  </si>
  <si>
    <t>HARLEKIN</t>
  </si>
  <si>
    <t>SEVEN SEAS OF PORTO</t>
  </si>
  <si>
    <t>JAVA</t>
  </si>
  <si>
    <t>VERONIQUE</t>
  </si>
  <si>
    <t>SERENADE</t>
  </si>
  <si>
    <t>NAGAINA</t>
  </si>
  <si>
    <t>IKRA</t>
  </si>
  <si>
    <t>FRANCE</t>
  </si>
  <si>
    <t>DUNE</t>
  </si>
  <si>
    <t>Cat</t>
  </si>
  <si>
    <t>INV</t>
  </si>
  <si>
    <t>EUGENIA V</t>
  </si>
  <si>
    <t>ORYX</t>
  </si>
  <si>
    <t>STIREN</t>
  </si>
  <si>
    <t>OPTIMIST</t>
  </si>
  <si>
    <t>SILHOUET</t>
  </si>
  <si>
    <t>JOSEPHINE</t>
  </si>
  <si>
    <t>FJORD III</t>
  </si>
  <si>
    <t>EMILIA</t>
  </si>
  <si>
    <t>DJINN</t>
  </si>
  <si>
    <t>MARGILIC</t>
  </si>
  <si>
    <t>ELLEN</t>
  </si>
  <si>
    <t>ALCYON 1871</t>
  </si>
  <si>
    <t>18 </t>
  </si>
  <si>
    <t>20 </t>
  </si>
  <si>
    <t>A24</t>
  </si>
  <si>
    <t>17 </t>
  </si>
  <si>
    <t>P Tot</t>
  </si>
  <si>
    <r>
      <t xml:space="preserve">Course 5
</t>
    </r>
    <r>
      <rPr>
        <b/>
        <sz val="7"/>
        <rFont val="Arial"/>
        <family val="2"/>
      </rPr>
      <t>place    points</t>
    </r>
  </si>
  <si>
    <t>A9</t>
  </si>
  <si>
    <t>F1</t>
  </si>
  <si>
    <t>US9</t>
  </si>
  <si>
    <t>DNS</t>
  </si>
  <si>
    <t>WINDHOVER</t>
  </si>
  <si>
    <t>LYS</t>
  </si>
  <si>
    <t>VITOUX Jean jacques</t>
  </si>
  <si>
    <t>HYGIE</t>
  </si>
  <si>
    <t>CIPPINO II</t>
  </si>
  <si>
    <t>U141</t>
  </si>
  <si>
    <t>ALOHA</t>
  </si>
  <si>
    <t>TILLY XV</t>
  </si>
  <si>
    <t>CHIPS</t>
  </si>
  <si>
    <t>Course 5</t>
  </si>
  <si>
    <t>Voiles de Saint-Tropez</t>
  </si>
  <si>
    <t>FRA 2722</t>
  </si>
  <si>
    <t>NATAF Oren</t>
  </si>
  <si>
    <t>CAG 2</t>
  </si>
  <si>
    <t>HERMITAGE</t>
  </si>
  <si>
    <t>F 5978</t>
  </si>
  <si>
    <t>CL</t>
  </si>
  <si>
    <t>22 </t>
  </si>
  <si>
    <t>27 </t>
  </si>
  <si>
    <t>Manche 3</t>
  </si>
  <si>
    <t>23 </t>
  </si>
  <si>
    <t>25 </t>
  </si>
  <si>
    <t>35C</t>
  </si>
  <si>
    <t>24 </t>
  </si>
  <si>
    <t>29 </t>
  </si>
  <si>
    <t>36 </t>
  </si>
  <si>
    <t>Q 16</t>
  </si>
  <si>
    <t>U 141</t>
  </si>
  <si>
    <t>US 11</t>
  </si>
  <si>
    <t>35 </t>
  </si>
  <si>
    <t>39 </t>
  </si>
  <si>
    <t>F 920</t>
  </si>
  <si>
    <t>F 18</t>
  </si>
  <si>
    <t>31 </t>
  </si>
  <si>
    <t>PANDORA</t>
  </si>
  <si>
    <t>  </t>
  </si>
  <si>
    <t>C5</t>
  </si>
  <si>
    <t>C</t>
  </si>
  <si>
    <t>Overall 2018</t>
  </si>
  <si>
    <t>MATTHEWS Richard </t>
  </si>
  <si>
    <t>DESPRES FABIEN </t>
  </si>
  <si>
    <t>FETAS GUILLAUME </t>
  </si>
  <si>
    <t>LIAUTAUD BERNARD </t>
  </si>
  <si>
    <t>TACCONI Matteo </t>
  </si>
  <si>
    <t>BATES Andrew </t>
  </si>
  <si>
    <t>LAURENT YVES </t>
  </si>
  <si>
    <t>BEAUME ALAIN </t>
  </si>
  <si>
    <t>SAUVAN JEAN-PIERRE </t>
  </si>
  <si>
    <t>CABAI Daria </t>
  </si>
  <si>
    <t>FERBUS HENRI </t>
  </si>
  <si>
    <t>32 </t>
  </si>
  <si>
    <t>I7077</t>
  </si>
  <si>
    <t>28 </t>
  </si>
  <si>
    <t>BERTHOZ FREDERIC </t>
  </si>
  <si>
    <t>REDOR JEAN-YVES </t>
  </si>
  <si>
    <t>NICHOLSON Peter </t>
  </si>
  <si>
    <t>30 </t>
  </si>
  <si>
    <t>F90</t>
  </si>
  <si>
    <t>SCH</t>
  </si>
  <si>
    <t>place </t>
  </si>
  <si>
    <t> ligue </t>
  </si>
  <si>
    <t>PALYNODIE</t>
  </si>
  <si>
    <t>SAGITTARIUS</t>
  </si>
  <si>
    <t>KISMET</t>
  </si>
  <si>
    <t>MARISKA</t>
  </si>
  <si>
    <t>GAUDEAMUS</t>
  </si>
  <si>
    <t>ONE WAVE</t>
  </si>
  <si>
    <t>RAINBOW III</t>
  </si>
  <si>
    <t>ALGUE</t>
  </si>
  <si>
    <t>TUIGA</t>
  </si>
  <si>
    <t>IONA</t>
  </si>
  <si>
    <t>ELLAD</t>
  </si>
  <si>
    <t>DIONE</t>
  </si>
  <si>
    <t>SILHOUETTE</t>
  </si>
  <si>
    <t>ORIANDA</t>
  </si>
  <si>
    <t>MARIGOLD</t>
  </si>
  <si>
    <t>MORWENNA</t>
  </si>
  <si>
    <t>EILEEN</t>
  </si>
  <si>
    <t>NORDWIND</t>
  </si>
  <si>
    <t>COLL ERICK </t>
  </si>
  <si>
    <t>CLASSEMENT ANNUEL AFYT 2019</t>
  </si>
  <si>
    <t>88</t>
  </si>
  <si>
    <t>MOONBEAM OF FIFE</t>
  </si>
  <si>
    <t>FRANQUET CHARLOTTE</t>
  </si>
  <si>
    <t>ESP 1257</t>
  </si>
  <si>
    <t>SAEZ DE JUAN Elena</t>
  </si>
  <si>
    <t>21</t>
  </si>
  <si>
    <t>SKYLARK OF 1937</t>
  </si>
  <si>
    <t>OXLEY Sandy</t>
  </si>
  <si>
    <t>CAG 28</t>
  </si>
  <si>
    <t>MIGRAINE-BOURGNON FLORENCE</t>
  </si>
  <si>
    <t>BRULE FREDERIQUE</t>
  </si>
  <si>
    <t>FRA 920</t>
  </si>
  <si>
    <t>BERTHOZ NATHALIE</t>
  </si>
  <si>
    <t>FRA 9681</t>
  </si>
  <si>
    <t>ILHABELA II</t>
  </si>
  <si>
    <t>DE PARSCAU DU PLESSIX GRATIANE</t>
  </si>
  <si>
    <t>F 4869</t>
  </si>
  <si>
    <t>GODQUIN SYLVIE</t>
  </si>
  <si>
    <t>F 2054</t>
  </si>
  <si>
    <t>PALYNODIE II</t>
  </si>
  <si>
    <t>DESMASURES LAURENCE</t>
  </si>
  <si>
    <t>FRA 4277</t>
  </si>
  <si>
    <t>RATAFIA</t>
  </si>
  <si>
    <t>COSSEC ANNE</t>
  </si>
  <si>
    <t>EUILLET CATHERINE</t>
  </si>
  <si>
    <t>FRA 4429</t>
  </si>
  <si>
    <t>ARCADIA</t>
  </si>
  <si>
    <t>MASSACRIER MATHILDE</t>
  </si>
  <si>
    <t>FRA 4389</t>
  </si>
  <si>
    <t>TRON LOZAI SOPHIE</t>
  </si>
  <si>
    <t>CAG 51</t>
  </si>
  <si>
    <t>BARASC PATRICIA</t>
  </si>
  <si>
    <t>HM 01</t>
  </si>
  <si>
    <t>FRILET EDITH</t>
  </si>
  <si>
    <t>Dames de Saint-Tropez</t>
  </si>
  <si>
    <t>VOILES DE CASSIS 2019</t>
  </si>
  <si>
    <t>13B</t>
  </si>
  <si>
    <t>VARUNA OF 1939</t>
  </si>
  <si>
    <t>(GER) KELLINGHUSEN JENS</t>
  </si>
  <si>
    <t>US 62</t>
  </si>
  <si>
    <t>(USA) FOALE JAKE</t>
  </si>
  <si>
    <t>16</t>
  </si>
  <si>
    <t>AVAZERI MARC</t>
  </si>
  <si>
    <t>F 811</t>
  </si>
  <si>
    <t>IRINA VII</t>
  </si>
  <si>
    <t>BETEILLE ASTRID</t>
  </si>
  <si>
    <t>DNA </t>
  </si>
  <si>
    <t>COULET JEAN PIERRE</t>
  </si>
  <si>
    <t>E 21</t>
  </si>
  <si>
    <t xml:space="preserve"> </t>
  </si>
  <si>
    <t>1904</t>
  </si>
  <si>
    <t>POULLAIN OLIVIER</t>
  </si>
  <si>
    <t>FRA 35140</t>
  </si>
  <si>
    <t>FISSA CN PORT-MIOU</t>
  </si>
  <si>
    <t>DUMON FRANCOIS</t>
  </si>
  <si>
    <t>858</t>
  </si>
  <si>
    <t>DAVID XAVIER</t>
  </si>
  <si>
    <t>LEPRINCE ERIC</t>
  </si>
  <si>
    <t>1948</t>
  </si>
  <si>
    <t>MARHIC GERARD</t>
  </si>
  <si>
    <t>F</t>
  </si>
  <si>
    <t>GALATEE</t>
  </si>
  <si>
    <t>BIGEY OLIVIER</t>
  </si>
  <si>
    <t>HEIMAT</t>
  </si>
  <si>
    <t>DOREL DOMINIQUE</t>
  </si>
  <si>
    <t>10</t>
  </si>
  <si>
    <t>BRILLIG</t>
  </si>
  <si>
    <t>WEBER MARTIN</t>
  </si>
  <si>
    <t>FRA 1943</t>
  </si>
  <si>
    <t>SQUALL</t>
  </si>
  <si>
    <t>MAUFFRAS DU CHATELIER JEAN PAUL</t>
  </si>
  <si>
    <t>27</t>
  </si>
  <si>
    <t>ATALANTE</t>
  </si>
  <si>
    <t>SIRVEN VILLAROS FRANCOIS</t>
  </si>
  <si>
    <t>1949</t>
  </si>
  <si>
    <t>HERMES</t>
  </si>
  <si>
    <t>GILLET BERNARD</t>
  </si>
  <si>
    <t>69</t>
  </si>
  <si>
    <t>BOCCARD PATRICK</t>
  </si>
  <si>
    <t>FERBUS HENRI</t>
  </si>
  <si>
    <t>F 1493</t>
  </si>
  <si>
    <t>BELLE DE RIO II</t>
  </si>
  <si>
    <t>BOURLARD PHILIPPE</t>
  </si>
  <si>
    <t>VITOUX JEAN JACQUES</t>
  </si>
  <si>
    <t>1957</t>
  </si>
  <si>
    <t>AXEL II</t>
  </si>
  <si>
    <t>VERMAST BISSUEL KARINE</t>
  </si>
  <si>
    <t>P 14</t>
  </si>
  <si>
    <t>FETAS GUILLAUME</t>
  </si>
  <si>
    <t>H 31</t>
  </si>
  <si>
    <t>DREAU JEAN PIERRE</t>
  </si>
  <si>
    <t>F 8</t>
  </si>
  <si>
    <t>LAURENT YVES</t>
  </si>
  <si>
    <t>MANUEL ALAIN</t>
  </si>
  <si>
    <t>FRILET MARC</t>
  </si>
  <si>
    <t>1971</t>
  </si>
  <si>
    <t>MATAKITERANI</t>
  </si>
  <si>
    <t>FRADET HERVÉ</t>
  </si>
  <si>
    <t>FRA 5727</t>
  </si>
  <si>
    <t>KERTIOS 3</t>
  </si>
  <si>
    <t>BOURRIOT FRANCK</t>
  </si>
  <si>
    <t>FRA 1493</t>
  </si>
  <si>
    <t>BELLE DE RIO</t>
  </si>
  <si>
    <t>FRA 2555</t>
  </si>
  <si>
    <t>TIMIA</t>
  </si>
  <si>
    <t>BOYER LUCIEN</t>
  </si>
  <si>
    <t>RICCIARDI BRUNO</t>
  </si>
  <si>
    <t>FRA 69</t>
  </si>
  <si>
    <t>FRA 4178</t>
  </si>
  <si>
    <t>JABADAO</t>
  </si>
  <si>
    <t>SUSTRAC ARNAUD</t>
  </si>
  <si>
    <t>FRAP 13</t>
  </si>
  <si>
    <t>LE TULZO MAXIME</t>
  </si>
  <si>
    <t>FRA 8</t>
  </si>
  <si>
    <t>FLOTARD FRANCOIS</t>
  </si>
  <si>
    <t>ALCYON</t>
  </si>
  <si>
    <t>FRA 8CRK1</t>
  </si>
  <si>
    <t>F 858</t>
  </si>
  <si>
    <t>BEGUIN PHILIPPE</t>
  </si>
  <si>
    <t>Y 21</t>
  </si>
  <si>
    <t>SIROCCO</t>
  </si>
  <si>
    <t>DUMOULIN DAVID</t>
  </si>
  <si>
    <t>FRA 997</t>
  </si>
  <si>
    <t>BRISEIS</t>
  </si>
  <si>
    <t>GIRERD BENOIT</t>
  </si>
  <si>
    <t>FRA 29</t>
  </si>
  <si>
    <t>JILL</t>
  </si>
  <si>
    <t>DESTELLE LOUIS</t>
  </si>
  <si>
    <t>JOUR DE FETE</t>
  </si>
  <si>
    <t>GARCIN ELISE</t>
  </si>
  <si>
    <t>PAQUIERO JEAN</t>
  </si>
  <si>
    <t>FRA 16</t>
  </si>
  <si>
    <t>Pts</t>
  </si>
  <si>
    <t>CALANQUES Classique 2019</t>
  </si>
  <si>
    <t>Identif</t>
  </si>
  <si>
    <t>NOM</t>
  </si>
  <si>
    <t>%Boni</t>
  </si>
  <si>
    <t>%Penal.</t>
  </si>
  <si>
    <t>Apm</t>
  </si>
  <si>
    <t>TFC</t>
  </si>
  <si>
    <t>D1</t>
  </si>
  <si>
    <t>Pen/rec</t>
  </si>
  <si>
    <t>Tc1</t>
  </si>
  <si>
    <t>Vr1</t>
  </si>
  <si>
    <t>Vc1</t>
  </si>
  <si>
    <t>D2</t>
  </si>
  <si>
    <t>Tc2</t>
  </si>
  <si>
    <t>Vr2</t>
  </si>
  <si>
    <t>Vc2</t>
  </si>
  <si>
    <t>D3</t>
  </si>
  <si>
    <t>Tc3</t>
  </si>
  <si>
    <t>Vr3</t>
  </si>
  <si>
    <t>Vc3</t>
  </si>
  <si>
    <t>Vrm</t>
  </si>
  <si>
    <t>Vcm</t>
  </si>
  <si>
    <t>Vcmq</t>
  </si>
  <si>
    <t>Vrmq</t>
  </si>
  <si>
    <t>G       9</t>
  </si>
  <si>
    <t>SCHMIDT Michael</t>
  </si>
  <si>
    <t>03:00:56</t>
  </si>
  <si>
    <t>02:14:21:03</t>
  </si>
  <si>
    <t>P      14</t>
  </si>
  <si>
    <t>FETAS Guillaume</t>
  </si>
  <si>
    <t>02:55:00</t>
  </si>
  <si>
    <t>02:09:41:54</t>
  </si>
  <si>
    <t>02:33:15</t>
  </si>
  <si>
    <t>02:03:58:16</t>
  </si>
  <si>
    <t>01:38:21</t>
  </si>
  <si>
    <t>01:20:42:53</t>
  </si>
  <si>
    <t>X       1</t>
  </si>
  <si>
    <t>DESPRES Fabien</t>
  </si>
  <si>
    <t>03:33:17</t>
  </si>
  <si>
    <t>02:05:57:40</t>
  </si>
  <si>
    <t>02:59:42</t>
  </si>
  <si>
    <t>02:03:15:84</t>
  </si>
  <si>
    <t>02:04:26</t>
  </si>
  <si>
    <t>01:30:25:89</t>
  </si>
  <si>
    <t xml:space="preserve">       32</t>
  </si>
  <si>
    <t>MOESSRANG Joerg</t>
  </si>
  <si>
    <t>03:10:02</t>
  </si>
  <si>
    <t>02:01:20:47</t>
  </si>
  <si>
    <t>03:10:45</t>
  </si>
  <si>
    <t>02:26:21:41</t>
  </si>
  <si>
    <t>01:44:38</t>
  </si>
  <si>
    <t>01:17:53:23</t>
  </si>
  <si>
    <t>P      13</t>
  </si>
  <si>
    <t>LE TULZO Maxime</t>
  </si>
  <si>
    <t>03:00:13</t>
  </si>
  <si>
    <t>02:14:30:63</t>
  </si>
  <si>
    <t>02:38:03</t>
  </si>
  <si>
    <t>02:08:30:71</t>
  </si>
  <si>
    <t>01:40:40</t>
  </si>
  <si>
    <t>01:22:52:22</t>
  </si>
  <si>
    <t>NY     48</t>
  </si>
  <si>
    <t>CHINOOK</t>
  </si>
  <si>
    <t>GREENWOOD Jonathan</t>
  </si>
  <si>
    <t>02:57:57</t>
  </si>
  <si>
    <t>02:11:28:79</t>
  </si>
  <si>
    <t>02:31:32</t>
  </si>
  <si>
    <t>02:01:30:08</t>
  </si>
  <si>
    <t>01:49:50</t>
  </si>
  <si>
    <t>01:31:44:37</t>
  </si>
  <si>
    <t xml:space="preserve">       88</t>
  </si>
  <si>
    <t>NOBLET Erwan</t>
  </si>
  <si>
    <t>03:00:12</t>
  </si>
  <si>
    <t>02:20:20:39</t>
  </si>
  <si>
    <t>02:50:12</t>
  </si>
  <si>
    <t>02:24:26:39</t>
  </si>
  <si>
    <t>02:13:50</t>
  </si>
  <si>
    <t>01:51:33:19</t>
  </si>
  <si>
    <t xml:space="preserve">       21</t>
  </si>
  <si>
    <t>MORSE Tony</t>
  </si>
  <si>
    <t>EBA</t>
  </si>
  <si>
    <t>03:02:25</t>
  </si>
  <si>
    <t>02:05:17:03</t>
  </si>
  <si>
    <t>02:57:56</t>
  </si>
  <si>
    <t>02:21:00:63</t>
  </si>
  <si>
    <t>01:53:30</t>
  </si>
  <si>
    <t>01:31:15:27</t>
  </si>
  <si>
    <t xml:space="preserve">        2</t>
  </si>
  <si>
    <t>HALLOWEEN</t>
  </si>
  <si>
    <t>STREZ Inigo</t>
  </si>
  <si>
    <t>03:06:04</t>
  </si>
  <si>
    <t>02:31:41:24</t>
  </si>
  <si>
    <t>02:44:30</t>
  </si>
  <si>
    <t>02:22:16:91</t>
  </si>
  <si>
    <t>02:09:19</t>
  </si>
  <si>
    <t>01:50:06:00</t>
  </si>
  <si>
    <t>Q      16</t>
  </si>
  <si>
    <t>GARCIN Elise</t>
  </si>
  <si>
    <t>02:59:45</t>
  </si>
  <si>
    <t>02:13:24:76</t>
  </si>
  <si>
    <t>02:41:24</t>
  </si>
  <si>
    <t>02:11:27:23</t>
  </si>
  <si>
    <t>01:54:30</t>
  </si>
  <si>
    <t>01:36:27:47</t>
  </si>
  <si>
    <t>NY     11</t>
  </si>
  <si>
    <t>ORIOLE</t>
  </si>
  <si>
    <t>EGUIAGARAY Juan-carlos</t>
  </si>
  <si>
    <t>03:28:21</t>
  </si>
  <si>
    <t>02:02:58:98</t>
  </si>
  <si>
    <t>03:24:59</t>
  </si>
  <si>
    <t>02:29:48:83</t>
  </si>
  <si>
    <t>02:08:50</t>
  </si>
  <si>
    <t>01:35:35:67</t>
  </si>
  <si>
    <t>NY     49</t>
  </si>
  <si>
    <t>GOODBODY Timothy</t>
  </si>
  <si>
    <t>02:41:16</t>
  </si>
  <si>
    <t>02:06:09:39</t>
  </si>
  <si>
    <t>03:03:39</t>
  </si>
  <si>
    <t>02:40:57:58</t>
  </si>
  <si>
    <t>D       1</t>
  </si>
  <si>
    <t>REDREAU Benjamin</t>
  </si>
  <si>
    <t>02:50:02</t>
  </si>
  <si>
    <t>02:20:58:12</t>
  </si>
  <si>
    <t>02:32:10</t>
  </si>
  <si>
    <t>02:13:22:99</t>
  </si>
  <si>
    <t>02:40:58</t>
  </si>
  <si>
    <t>02:24:43:24</t>
  </si>
  <si>
    <t xml:space="preserve">       13</t>
  </si>
  <si>
    <t>KELLINGHUSEN Jens</t>
  </si>
  <si>
    <t>02:53:10</t>
  </si>
  <si>
    <t>02:05:26:05</t>
  </si>
  <si>
    <t>02:53:43</t>
  </si>
  <si>
    <t>02:22:52:14</t>
  </si>
  <si>
    <t>02:06:41</t>
  </si>
  <si>
    <t>01:48:05:88</t>
  </si>
  <si>
    <t xml:space="preserve">        6</t>
  </si>
  <si>
    <t>FRANQUET Charlotte</t>
  </si>
  <si>
    <t>03:32:06</t>
  </si>
  <si>
    <t>02:09:19:44</t>
  </si>
  <si>
    <t>03:16:15</t>
  </si>
  <si>
    <t>02:22:45:30</t>
  </si>
  <si>
    <t>02:19:48</t>
  </si>
  <si>
    <t>01:47:34:20</t>
  </si>
  <si>
    <t>I    7077</t>
  </si>
  <si>
    <t>IL MORO DI VENEZIA 1</t>
  </si>
  <si>
    <t>FERRUZZI Massimiliano</t>
  </si>
  <si>
    <t>CLA</t>
  </si>
  <si>
    <t>02:32:50</t>
  </si>
  <si>
    <t>02:18:27:03</t>
  </si>
  <si>
    <t>02:39:07</t>
  </si>
  <si>
    <t>02:29:49:29</t>
  </si>
  <si>
    <t>01:40:20</t>
  </si>
  <si>
    <t>01:34:43:99</t>
  </si>
  <si>
    <t>F       3</t>
  </si>
  <si>
    <t>TACCONI Matteo</t>
  </si>
  <si>
    <t>03:32:54</t>
  </si>
  <si>
    <t>02:25:49:75</t>
  </si>
  <si>
    <t>02:56:01</t>
  </si>
  <si>
    <t>02:11:54:17</t>
  </si>
  <si>
    <t>02:17:12</t>
  </si>
  <si>
    <t>01:49:59:94</t>
  </si>
  <si>
    <t>US     11</t>
  </si>
  <si>
    <t>MOATI Alain</t>
  </si>
  <si>
    <t>03:05:04</t>
  </si>
  <si>
    <t>02:19:17:64</t>
  </si>
  <si>
    <t>03:17:38</t>
  </si>
  <si>
    <t>02:48:03:13</t>
  </si>
  <si>
    <t>02:03:21</t>
  </si>
  <si>
    <t>01:45:31:67</t>
  </si>
  <si>
    <t xml:space="preserve">      577</t>
  </si>
  <si>
    <t>MARCIANO Marc</t>
  </si>
  <si>
    <t>03:01:45</t>
  </si>
  <si>
    <t>02:04:23:08</t>
  </si>
  <si>
    <t>04:00:32</t>
  </si>
  <si>
    <t>03:23:27:62</t>
  </si>
  <si>
    <t>02:00:55</t>
  </si>
  <si>
    <t>01:38:34:84</t>
  </si>
  <si>
    <t xml:space="preserve">      115</t>
  </si>
  <si>
    <t>STORMY WEATHER</t>
  </si>
  <si>
    <t>PLACE Tarquin</t>
  </si>
  <si>
    <t>03:00:25</t>
  </si>
  <si>
    <t>02:05:08:64</t>
  </si>
  <si>
    <t>04:05:27</t>
  </si>
  <si>
    <t>03:29:43:76</t>
  </si>
  <si>
    <t>02:11:56</t>
  </si>
  <si>
    <t>01:50:24:73</t>
  </si>
  <si>
    <t>ITA  1302</t>
  </si>
  <si>
    <t>BERTOLA Elia</t>
  </si>
  <si>
    <t>02:49:17</t>
  </si>
  <si>
    <t>DSQj</t>
  </si>
  <si>
    <t>04:00:22</t>
  </si>
  <si>
    <t>03:39:17:18</t>
  </si>
  <si>
    <t>01:50:45</t>
  </si>
  <si>
    <t>01:38:02:96</t>
  </si>
  <si>
    <t xml:space="preserve">       62</t>
  </si>
  <si>
    <t>FOALE Jack</t>
  </si>
  <si>
    <t>03:00:04</t>
  </si>
  <si>
    <t>02:12:36:00</t>
  </si>
  <si>
    <t>04:15:28</t>
  </si>
  <si>
    <t>03:44:47:44</t>
  </si>
  <si>
    <t>02:00:16</t>
  </si>
  <si>
    <t>01:41:47:09</t>
  </si>
  <si>
    <t xml:space="preserve">      125</t>
  </si>
  <si>
    <t>WORNER Julie</t>
  </si>
  <si>
    <t>02:58:50</t>
  </si>
  <si>
    <t>02:05:13:29</t>
  </si>
  <si>
    <t>04:13:10</t>
  </si>
  <si>
    <t>03:38:31:16</t>
  </si>
  <si>
    <t>02:14:51</t>
  </si>
  <si>
    <t>01:53:58:53</t>
  </si>
  <si>
    <t xml:space="preserve">       22</t>
  </si>
  <si>
    <t>OISEAU DE FEU</t>
  </si>
  <si>
    <t xml:space="preserve">FLOQUET </t>
  </si>
  <si>
    <t>03:04:30</t>
  </si>
  <si>
    <t>02:23:26:65</t>
  </si>
  <si>
    <t>04:12:05</t>
  </si>
  <si>
    <t>03:45:33:03</t>
  </si>
  <si>
    <t>01:55:22</t>
  </si>
  <si>
    <t>01:39:22:86</t>
  </si>
  <si>
    <t>MON    01</t>
  </si>
  <si>
    <t>ARTEMIS</t>
  </si>
  <si>
    <t>CALIGARIS Giovanni</t>
  </si>
  <si>
    <t>EBB</t>
  </si>
  <si>
    <t>02:06:30</t>
  </si>
  <si>
    <t>01:29:05:22</t>
  </si>
  <si>
    <t>04:19:50</t>
  </si>
  <si>
    <t>03:40:16:21</t>
  </si>
  <si>
    <t>02:04:05</t>
  </si>
  <si>
    <t>01:40:14:83</t>
  </si>
  <si>
    <t>FRA  6065</t>
  </si>
  <si>
    <t>LAFFITTE Thierry</t>
  </si>
  <si>
    <t>03:07:00</t>
  </si>
  <si>
    <t>02:19:22:03</t>
  </si>
  <si>
    <t>04:01:12</t>
  </si>
  <si>
    <t>03:30:25:00</t>
  </si>
  <si>
    <t>02:09:29</t>
  </si>
  <si>
    <t>01:50:56:21</t>
  </si>
  <si>
    <t>I       2</t>
  </si>
  <si>
    <t>BETTI Claudio</t>
  </si>
  <si>
    <t>02:51:14</t>
  </si>
  <si>
    <t>02:15:15:58</t>
  </si>
  <si>
    <t>04:13:02</t>
  </si>
  <si>
    <t>03:49:47:09</t>
  </si>
  <si>
    <t>02:04:37</t>
  </si>
  <si>
    <t>01:50:36:59</t>
  </si>
  <si>
    <t>A      24</t>
  </si>
  <si>
    <t>WHITE WINGS</t>
  </si>
  <si>
    <t>SPARKS Michael</t>
  </si>
  <si>
    <t>02:02:00</t>
  </si>
  <si>
    <t>01:25:42:21</t>
  </si>
  <si>
    <t>04:42:19</t>
  </si>
  <si>
    <t>04:03:56:05</t>
  </si>
  <si>
    <t>02:06:49</t>
  </si>
  <si>
    <t>01:43:41:51</t>
  </si>
  <si>
    <t>I    1681</t>
  </si>
  <si>
    <t>SAMURAI</t>
  </si>
  <si>
    <t>PAVESE Luigi</t>
  </si>
  <si>
    <t>02:59:06</t>
  </si>
  <si>
    <t>02:25:07:16</t>
  </si>
  <si>
    <t>04:01:05</t>
  </si>
  <si>
    <t>03:39:07:37</t>
  </si>
  <si>
    <t>02:03:15</t>
  </si>
  <si>
    <t>01:50:01:15</t>
  </si>
  <si>
    <t xml:space="preserve">     4869</t>
  </si>
  <si>
    <t>SAUVAN Jean-Pierre</t>
  </si>
  <si>
    <t>CLB</t>
  </si>
  <si>
    <t>02:07:30</t>
  </si>
  <si>
    <t>01:26:18:67</t>
  </si>
  <si>
    <t>04:54:57</t>
  </si>
  <si>
    <t>04:11:23:64</t>
  </si>
  <si>
    <t>02:08:28</t>
  </si>
  <si>
    <t>01:42:13:49</t>
  </si>
  <si>
    <t>E      21</t>
  </si>
  <si>
    <t>EILEEN 1938</t>
  </si>
  <si>
    <t>PAQUIERO Jean</t>
  </si>
  <si>
    <t>03:10:16</t>
  </si>
  <si>
    <t>02:30:16:42</t>
  </si>
  <si>
    <t>03:49:49</t>
  </si>
  <si>
    <t>03:23:58:24</t>
  </si>
  <si>
    <t>02:11:03</t>
  </si>
  <si>
    <t>01:55:28:69</t>
  </si>
  <si>
    <t>K    1963</t>
  </si>
  <si>
    <t>HORSLEY Michael</t>
  </si>
  <si>
    <t>03:06:31</t>
  </si>
  <si>
    <t>02:16:27:54</t>
  </si>
  <si>
    <t>04:39:49</t>
  </si>
  <si>
    <t>04:07:27:98</t>
  </si>
  <si>
    <t>F    2054</t>
  </si>
  <si>
    <t>FERBUS Henri</t>
  </si>
  <si>
    <t>02:13:05</t>
  </si>
  <si>
    <t>01:35:29:26</t>
  </si>
  <si>
    <t>04:38:49</t>
  </si>
  <si>
    <t>03:59:03:62</t>
  </si>
  <si>
    <t>02:07:58</t>
  </si>
  <si>
    <t>01:44:00:84</t>
  </si>
  <si>
    <t>F      90</t>
  </si>
  <si>
    <t>BOREL William</t>
  </si>
  <si>
    <t>02:13:44</t>
  </si>
  <si>
    <t>01:36:46:02</t>
  </si>
  <si>
    <t>04:31:39</t>
  </si>
  <si>
    <t>03:52:33:55</t>
  </si>
  <si>
    <t>02:10:42</t>
  </si>
  <si>
    <t>01:47:08:90</t>
  </si>
  <si>
    <t>F    4429</t>
  </si>
  <si>
    <t>RICCIARDI Bruno</t>
  </si>
  <si>
    <t>02:08:48</t>
  </si>
  <si>
    <t>01:27:30:58</t>
  </si>
  <si>
    <t>05:21:43</t>
  </si>
  <si>
    <t>04:38:03:20</t>
  </si>
  <si>
    <t>02:14:06</t>
  </si>
  <si>
    <t>01:47:47:61</t>
  </si>
  <si>
    <t>F      18</t>
  </si>
  <si>
    <t>IRENE VIII</t>
  </si>
  <si>
    <t>BRULE Frederique</t>
  </si>
  <si>
    <t>03:18:35</t>
  </si>
  <si>
    <t>02:30:45:07</t>
  </si>
  <si>
    <t>04:32:47</t>
  </si>
  <si>
    <t>04:01:52:27</t>
  </si>
  <si>
    <t>K    4702</t>
  </si>
  <si>
    <t>OJALA'II</t>
  </si>
  <si>
    <t>FROVA Michele</t>
  </si>
  <si>
    <t>02:05:21</t>
  </si>
  <si>
    <t>01:28:42:50</t>
  </si>
  <si>
    <t>05:11:38</t>
  </si>
  <si>
    <t>04:32:53:15</t>
  </si>
  <si>
    <t>02:12:36</t>
  </si>
  <si>
    <t>01:49:15:31</t>
  </si>
  <si>
    <t xml:space="preserve">    8CRK1</t>
  </si>
  <si>
    <t>LE PRINCE Eric</t>
  </si>
  <si>
    <t>02:22:19</t>
  </si>
  <si>
    <t>01:32:59:25</t>
  </si>
  <si>
    <t>05:38:50</t>
  </si>
  <si>
    <t>04:46:40:15</t>
  </si>
  <si>
    <t>02:16:05</t>
  </si>
  <si>
    <t>01:44:39:31</t>
  </si>
  <si>
    <t xml:space="preserve">     4496</t>
  </si>
  <si>
    <t>GARNIER Baptiste</t>
  </si>
  <si>
    <t>03:05:34</t>
  </si>
  <si>
    <t>02:19:49:63</t>
  </si>
  <si>
    <t>05:20:11</t>
  </si>
  <si>
    <t>04:50:37:42</t>
  </si>
  <si>
    <t>U     141</t>
  </si>
  <si>
    <t>PERRY Sott</t>
  </si>
  <si>
    <t>03:01:09</t>
  </si>
  <si>
    <t>02:22:22:61</t>
  </si>
  <si>
    <t>RDG2</t>
  </si>
  <si>
    <t>04:28:35</t>
  </si>
  <si>
    <t>03:47:34:91</t>
  </si>
  <si>
    <t>01:59:25</t>
  </si>
  <si>
    <t>01:34:42:83</t>
  </si>
  <si>
    <t>ESP  1257</t>
  </si>
  <si>
    <t xml:space="preserve">ANDRES DE LEON </t>
  </si>
  <si>
    <t>03:25:01</t>
  </si>
  <si>
    <t>02:39:28:59</t>
  </si>
  <si>
    <t>04:02:08</t>
  </si>
  <si>
    <t>03:32:42:15</t>
  </si>
  <si>
    <t>02:58:19</t>
  </si>
  <si>
    <t>02:40:35:10</t>
  </si>
  <si>
    <t>F     920</t>
  </si>
  <si>
    <t>THIEBAULT Bertrand</t>
  </si>
  <si>
    <t>03:26:40</t>
  </si>
  <si>
    <t>02:26:27:81</t>
  </si>
  <si>
    <t>05:49:51</t>
  </si>
  <si>
    <t>05:06:37:03</t>
  </si>
  <si>
    <t xml:space="preserve">        8</t>
  </si>
  <si>
    <t>LAURENT Yves</t>
  </si>
  <si>
    <t>04:12:50</t>
  </si>
  <si>
    <t>02:50:07:42</t>
  </si>
  <si>
    <t>05:21:09</t>
  </si>
  <si>
    <t>04:27:41:87</t>
  </si>
  <si>
    <t xml:space="preserve">      414</t>
  </si>
  <si>
    <t>COLL Erick</t>
  </si>
  <si>
    <t>03:32:12</t>
  </si>
  <si>
    <t>02:46:53:54</t>
  </si>
  <si>
    <t>05:08:15</t>
  </si>
  <si>
    <t>04:38:58:16</t>
  </si>
  <si>
    <t>02:27:51</t>
  </si>
  <si>
    <t>02:10:12:53</t>
  </si>
  <si>
    <t>GER   238</t>
  </si>
  <si>
    <t>ROSCH Jurgen</t>
  </si>
  <si>
    <t>05:07:35</t>
  </si>
  <si>
    <t>04:23:44:90</t>
  </si>
  <si>
    <t>02:32:16</t>
  </si>
  <si>
    <t>02:05:51:40</t>
  </si>
  <si>
    <t>F      12</t>
  </si>
  <si>
    <t>SOLITAR'NOSC</t>
  </si>
  <si>
    <t>BARRIERE Dominique</t>
  </si>
  <si>
    <t>03:35:09</t>
  </si>
  <si>
    <t>03:00:05:51</t>
  </si>
  <si>
    <t>04:39:20</t>
  </si>
  <si>
    <t>04:02:15:62</t>
  </si>
  <si>
    <t>02:19:08</t>
  </si>
  <si>
    <t>01:56:47:84</t>
  </si>
  <si>
    <t xml:space="preserve">      858</t>
  </si>
  <si>
    <t>RICHER Stephane</t>
  </si>
  <si>
    <t>03:43:41</t>
  </si>
  <si>
    <t>02:50:33:49</t>
  </si>
  <si>
    <t>05:32:52</t>
  </si>
  <si>
    <t>04:36:41:30</t>
  </si>
  <si>
    <t>02:26:20</t>
  </si>
  <si>
    <t>01:52:29:20</t>
  </si>
  <si>
    <t xml:space="preserve">     4595</t>
  </si>
  <si>
    <t>CRAZY LIFE</t>
  </si>
  <si>
    <t>OLIVIERI Bernard</t>
  </si>
  <si>
    <t>03:37:24</t>
  </si>
  <si>
    <t>02:55:15:43</t>
  </si>
  <si>
    <t>05:28:18</t>
  </si>
  <si>
    <t>04:43:44:11</t>
  </si>
  <si>
    <t>02:29:08</t>
  </si>
  <si>
    <t>02:02:17:02</t>
  </si>
  <si>
    <t>F      16</t>
  </si>
  <si>
    <t>COULET Jean Pierre</t>
  </si>
  <si>
    <t>05:37:29</t>
  </si>
  <si>
    <t>04:59:36:96</t>
  </si>
  <si>
    <t xml:space="preserve">     4062</t>
  </si>
  <si>
    <t>ROI D'YS</t>
  </si>
  <si>
    <t>SARRAN Dominique</t>
  </si>
  <si>
    <t>03:44:11</t>
  </si>
  <si>
    <t>02:52:50:67</t>
  </si>
  <si>
    <t>03:04:14</t>
  </si>
  <si>
    <t>02:31:31:49</t>
  </si>
  <si>
    <t>H   25110</t>
  </si>
  <si>
    <t>COMTOIS Michel</t>
  </si>
  <si>
    <t>04:15:05</t>
  </si>
  <si>
    <t>03:33:00:08</t>
  </si>
  <si>
    <t>06:03:56</t>
  </si>
  <si>
    <t>05:19:25:97</t>
  </si>
  <si>
    <t xml:space="preserve">      617</t>
  </si>
  <si>
    <t>DAMBUSTER</t>
  </si>
  <si>
    <t>HILL Nick</t>
  </si>
  <si>
    <t>03:44:10</t>
  </si>
  <si>
    <t>03:05:57:72</t>
  </si>
  <si>
    <t>O      16</t>
  </si>
  <si>
    <t>MARZ Raimund</t>
  </si>
  <si>
    <t xml:space="preserve">       14</t>
  </si>
  <si>
    <t>TILLERAY Alex</t>
  </si>
  <si>
    <t>FRA 35819</t>
  </si>
  <si>
    <t>IRONCELLE</t>
  </si>
  <si>
    <t>SANTOS Jucyan</t>
  </si>
  <si>
    <t>FRA1X</t>
  </si>
  <si>
    <t>PAULENA</t>
  </si>
  <si>
    <t>SIMETTI Pierangelo</t>
  </si>
  <si>
    <t>T réel</t>
  </si>
  <si>
    <t>T comp</t>
  </si>
  <si>
    <t>Dx</t>
  </si>
  <si>
    <t>distance du parcours x</t>
  </si>
  <si>
    <t>T reel</t>
  </si>
  <si>
    <t xml:space="preserve"> Temps reel de course</t>
  </si>
  <si>
    <t>Temps compense (= T reel x C - APM x D)</t>
  </si>
  <si>
    <t>Vitesse compensee (= D / Tc)</t>
  </si>
  <si>
    <t>Vitesse reelle moyenne (= (Vr1 + Vr2 + Vr3) / nb course)</t>
  </si>
  <si>
    <t>Vitesse reelle sur parcours 1 (= D1 / Tr1)</t>
  </si>
  <si>
    <t>Vitesse compensee moyenne (= (Vc1 + Vc2 + Vc3) / nb course)</t>
  </si>
  <si>
    <t>Moyenne des vitesses reelles de la course 1</t>
  </si>
  <si>
    <t>Vrm1</t>
  </si>
  <si>
    <t>Vcm2</t>
  </si>
  <si>
    <t>Moyenne des vitesses compensees de la course 1</t>
  </si>
  <si>
    <t>Vitesse relle moyenne quotient (= (Vr1 / Vrm1 + Vr2 / Vrm2 + Vr3 / Vrm3) x Vrmt / Nb course)</t>
  </si>
  <si>
    <t>Vitesse compensee moyenne quotient (= (Vc1 / Vcm1 + Vc2 / Vcm2 + Vc3 / Vcm3) x Vcmt / Nb course)</t>
  </si>
  <si>
    <t>Vrmt</t>
  </si>
  <si>
    <t>Moyenne des vitesses reelles moyennes (= (Vrm1 + Vrm2 +Vrm3) / 3)</t>
  </si>
  <si>
    <t>Vcmt</t>
  </si>
  <si>
    <t>Moyenne des vitesses compensees moyennes (= (Vcm1 + Vcm2 +Vcm3) / 3)</t>
  </si>
  <si>
    <t>Nota: quotient pour compenser les variations meteo et DNF</t>
  </si>
  <si>
    <t>2</t>
  </si>
  <si>
    <t>D 1</t>
  </si>
  <si>
    <t>I 7077</t>
  </si>
  <si>
    <t>FRA 6065</t>
  </si>
  <si>
    <t>I 1681</t>
  </si>
  <si>
    <t>ITA 1302</t>
  </si>
  <si>
    <t>K 1963</t>
  </si>
  <si>
    <t>414</t>
  </si>
  <si>
    <t>4496</t>
  </si>
  <si>
    <t>4869</t>
  </si>
  <si>
    <t>F 4429</t>
  </si>
  <si>
    <t>K 4702</t>
  </si>
  <si>
    <t>4595</t>
  </si>
  <si>
    <t>GER 238</t>
  </si>
  <si>
    <t>4062</t>
  </si>
  <si>
    <t>H 25110</t>
  </si>
  <si>
    <t>617</t>
  </si>
  <si>
    <t>X 1</t>
  </si>
  <si>
    <t>32</t>
  </si>
  <si>
    <t>NY 48</t>
  </si>
  <si>
    <t>P 13</t>
  </si>
  <si>
    <t>NY 11</t>
  </si>
  <si>
    <t>6</t>
  </si>
  <si>
    <t>F 3</t>
  </si>
  <si>
    <t>G 9</t>
  </si>
  <si>
    <t>8</t>
  </si>
  <si>
    <t>O 16</t>
  </si>
  <si>
    <t>577</t>
  </si>
  <si>
    <t>13</t>
  </si>
  <si>
    <t>115</t>
  </si>
  <si>
    <t>125</t>
  </si>
  <si>
    <t>62</t>
  </si>
  <si>
    <t>NY 49</t>
  </si>
  <si>
    <t>22</t>
  </si>
  <si>
    <t>I 2</t>
  </si>
  <si>
    <t>MON 01</t>
  </si>
  <si>
    <t>A 24</t>
  </si>
  <si>
    <t>F 90</t>
  </si>
  <si>
    <t>F 12</t>
  </si>
  <si>
    <t>F 16</t>
  </si>
  <si>
    <t>14</t>
  </si>
  <si>
    <t>Analyse performances</t>
  </si>
  <si>
    <t>VOILES D'ANTIBES 2019</t>
  </si>
  <si>
    <t>Coupe de printemps du Yacht Club de France 2019</t>
  </si>
  <si>
    <t>FRA 2054</t>
  </si>
  <si>
    <t>LAFFITTE THIERRY</t>
  </si>
  <si>
    <t>COLL ERICK</t>
  </si>
  <si>
    <t>SAUVAN JEAN-MARC</t>
  </si>
  <si>
    <t>GARNIER BAPTISTE</t>
  </si>
  <si>
    <t>SARRAN FREDERIQUE</t>
  </si>
  <si>
    <t>BERTHOZ FREDERIC</t>
  </si>
  <si>
    <t>FRA 90</t>
  </si>
  <si>
    <t>BOREL WILLIAM</t>
  </si>
  <si>
    <t>ESP 21</t>
  </si>
  <si>
    <t>USA 11</t>
  </si>
  <si>
    <t>BOULLENGER HUGUES</t>
  </si>
  <si>
    <t>926</t>
  </si>
  <si>
    <t>ROSE JOAN</t>
  </si>
  <si>
    <t>HAUVETTE JACQUES</t>
  </si>
  <si>
    <t>F 1</t>
  </si>
  <si>
    <t>BAUSSET PIERRE</t>
  </si>
  <si>
    <t>F 6073</t>
  </si>
  <si>
    <t>AIGUE-BLU</t>
  </si>
  <si>
    <t>GARAU FABRICE</t>
  </si>
  <si>
    <t>SAUVAN JEAN-PIERRE</t>
  </si>
  <si>
    <t>OLLIVIER CARL</t>
  </si>
  <si>
    <t>50</t>
  </si>
  <si>
    <t>ROUSSEAU FREDERIC</t>
  </si>
  <si>
    <t>K 3</t>
  </si>
  <si>
    <t>MORAULT YVES MARIE</t>
  </si>
  <si>
    <t>15</t>
  </si>
  <si>
    <t>VILLERME DENIS</t>
  </si>
  <si>
    <t>CHARVOZ DENIS</t>
  </si>
  <si>
    <t>F 14</t>
  </si>
  <si>
    <t>JERICHO</t>
  </si>
  <si>
    <t>2555</t>
  </si>
  <si>
    <t>ROI D YS</t>
  </si>
  <si>
    <t>SARRAN DOMINIQUE</t>
  </si>
  <si>
    <t>F 4199</t>
  </si>
  <si>
    <t>CHAUFOUR MARTIN</t>
  </si>
  <si>
    <t>FC 039</t>
  </si>
  <si>
    <t>MORSE TONY</t>
  </si>
  <si>
    <t>WOODWARD-FISHER WILLIAM</t>
  </si>
  <si>
    <t>17</t>
  </si>
  <si>
    <t>THIERCELIN LIVIO</t>
  </si>
  <si>
    <t>LE BOULAY GWENHAEL</t>
  </si>
  <si>
    <t>FLOQUET GUILLAUME</t>
  </si>
  <si>
    <t>JOUR DE FÊTE</t>
  </si>
  <si>
    <t>F 553</t>
  </si>
  <si>
    <t>GOUDARD HERVE</t>
  </si>
  <si>
    <t>9</t>
  </si>
  <si>
    <t>LEROY CHARLES HENRI</t>
  </si>
  <si>
    <t>R 1</t>
  </si>
  <si>
    <t>MC ELROY JAMES</t>
  </si>
  <si>
    <t>180C</t>
  </si>
  <si>
    <t>EILIDH</t>
  </si>
  <si>
    <t>LE STRADIC VINCENT</t>
  </si>
  <si>
    <t>C 17</t>
  </si>
  <si>
    <t>997</t>
  </si>
  <si>
    <t>CAG 1</t>
  </si>
  <si>
    <t>46 </t>
  </si>
  <si>
    <t>Porquerolles Classique 2019</t>
  </si>
  <si>
    <t>FRA 4869</t>
  </si>
  <si>
    <t>HORSLEY MICHAEL</t>
  </si>
  <si>
    <t>FRA 414</t>
  </si>
  <si>
    <t>FRA 5900</t>
  </si>
  <si>
    <t>WINDRUSH</t>
  </si>
  <si>
    <t>RUTILY STEPHANE</t>
  </si>
  <si>
    <t>AUS 1111</t>
  </si>
  <si>
    <t>SKYLARK SYDNEY</t>
  </si>
  <si>
    <t>TASSY JEAN LUC</t>
  </si>
  <si>
    <t>STIMBRE ANGE LOUP</t>
  </si>
  <si>
    <t>S 1099</t>
  </si>
  <si>
    <t>KARANNA</t>
  </si>
  <si>
    <t>LECARON Arthur</t>
  </si>
  <si>
    <t>FRA 271</t>
  </si>
  <si>
    <t>FRA 10</t>
  </si>
  <si>
    <t>FRA 926</t>
  </si>
  <si>
    <t>7</t>
  </si>
  <si>
    <t>RAN II</t>
  </si>
  <si>
    <t>RYAN GREGORY</t>
  </si>
  <si>
    <t>FRA 43599</t>
  </si>
  <si>
    <t>ANNE-MARIE III</t>
  </si>
  <si>
    <t>SIMORRE BERNARD</t>
  </si>
  <si>
    <t>FRA 1948</t>
  </si>
  <si>
    <t>FRA 27</t>
  </si>
  <si>
    <t>NOBLET ERWAN</t>
  </si>
  <si>
    <t>FRA 08</t>
  </si>
  <si>
    <t>FRA 88</t>
  </si>
  <si>
    <t>THISTLE</t>
  </si>
  <si>
    <t>CAHN PHILIPPE</t>
  </si>
  <si>
    <t>Voiles du Vieux Port 2019</t>
  </si>
  <si>
    <t>NORYEMA 4</t>
  </si>
  <si>
    <t>TROPHEE BAILLI DE SUFFREN 2019</t>
  </si>
  <si>
    <t>SAINT-TROPEZ / MINORQUE</t>
  </si>
  <si>
    <t>TROPHEE DU BAILLI DE SUFFREN 2019</t>
  </si>
  <si>
    <t>GRENIER Baptiste</t>
  </si>
  <si>
    <t>FOURNIER Jean-Luc</t>
  </si>
  <si>
    <t>BETEILLE PHILIPPE</t>
  </si>
  <si>
    <t>VAZEUX Patrice</t>
  </si>
  <si>
    <t>OLLIVIER Carl</t>
  </si>
  <si>
    <t>F255</t>
  </si>
  <si>
    <t>Calanques Classique</t>
  </si>
  <si>
    <t>CP du YCF</t>
  </si>
  <si>
    <t>Porquerolles class.</t>
  </si>
  <si>
    <t>FISSA</t>
  </si>
  <si>
    <t> GBR 4331 </t>
  </si>
  <si>
    <t>SAN CHRISTOPHER</t>
  </si>
  <si>
    <t> (1, 1, 1, 1, 1, 1, 1) </t>
  </si>
  <si>
    <t> DUN </t>
  </si>
  <si>
    <t> (2, 2, 2, 2, DNF, 2, 2) </t>
  </si>
  <si>
    <t> IRL 1 </t>
  </si>
  <si>
    <t>VEST DIDIER </t>
  </si>
  <si>
    <t> (3, 3, 3, 3, DNF, DNF, DNC) </t>
  </si>
  <si>
    <t>  100 </t>
  </si>
  <si>
    <t>TELSTAR</t>
  </si>
  <si>
    <t>LAUDIN Per </t>
  </si>
  <si>
    <t> (4, DNF, DNS, DNF, DNC, DNF, 3) </t>
  </si>
  <si>
    <t> VIS </t>
  </si>
  <si>
    <t>VISTONA</t>
  </si>
  <si>
    <t>BOREA D'OLMO Giovanni Baptis </t>
  </si>
  <si>
    <t> (1, DNF, 1, 1, DNF, 1, 1) </t>
  </si>
  <si>
    <t> MOR </t>
  </si>
  <si>
    <t>MONNIER Stephane </t>
  </si>
  <si>
    <t> (2, 1, 2, 2, DNF, DNF, DNC) </t>
  </si>
  <si>
    <t> E 21 </t>
  </si>
  <si>
    <t>PAQUIERO JEAN </t>
  </si>
  <si>
    <t> HYG </t>
  </si>
  <si>
    <t>ASSANTE THIBAUD </t>
  </si>
  <si>
    <t> (DNF, 3, 2, 3, DNF, DNF, 2) </t>
  </si>
  <si>
    <t> ROMA12222 </t>
  </si>
  <si>
    <t>OSPREY</t>
  </si>
  <si>
    <t>CARBONI Pietro-Paulo </t>
  </si>
  <si>
    <t> (DNF, 2, 3, 2, DNF, DNF, DNC) </t>
  </si>
  <si>
    <t>N de voile</t>
  </si>
  <si>
    <t>C6</t>
  </si>
  <si>
    <t>C7</t>
  </si>
  <si>
    <t>Corsica Classic 2019</t>
  </si>
  <si>
    <t>BOREA D'OLMO Giovanni Baptista</t>
  </si>
  <si>
    <r>
      <t xml:space="preserve">Course 6
</t>
    </r>
    <r>
      <rPr>
        <b/>
        <sz val="7"/>
        <rFont val="Arial"/>
        <family val="2"/>
      </rPr>
      <t>place    points</t>
    </r>
  </si>
  <si>
    <r>
      <t xml:space="preserve">Course 7
</t>
    </r>
    <r>
      <rPr>
        <b/>
        <sz val="7"/>
        <rFont val="Arial"/>
        <family val="2"/>
      </rPr>
      <t>place    points</t>
    </r>
  </si>
  <si>
    <t> NY 48 </t>
  </si>
  <si>
    <t>EA1</t>
  </si>
  <si>
    <t> F 3 </t>
  </si>
  <si>
    <t> C 50 </t>
  </si>
  <si>
    <t>GOULDSTON Jason </t>
  </si>
  <si>
    <t> P 14 </t>
  </si>
  <si>
    <t> P 13 </t>
  </si>
  <si>
    <t>  5 </t>
  </si>
  <si>
    <t>ESTER</t>
  </si>
  <si>
    <t>RAMES DE MOERS LAURENCE </t>
  </si>
  <si>
    <t> FA 009 </t>
  </si>
  <si>
    <t>VECCIA Alessandro </t>
  </si>
  <si>
    <t> FA 102 </t>
  </si>
  <si>
    <t>EA2</t>
  </si>
  <si>
    <t> K 1898 </t>
  </si>
  <si>
    <t> 13C </t>
  </si>
  <si>
    <t>LADY TRIX</t>
  </si>
  <si>
    <t>FRIESS GERARD </t>
  </si>
  <si>
    <t>9.7 </t>
  </si>
  <si>
    <t> NY 11 </t>
  </si>
  <si>
    <t>EGUIAGARAY Ignacio </t>
  </si>
  <si>
    <t> C 97 </t>
  </si>
  <si>
    <t>MYFANWY</t>
  </si>
  <si>
    <t>EDWARDS Ben </t>
  </si>
  <si>
    <t> C 17 </t>
  </si>
  <si>
    <t>LEUTWYLER Daniel </t>
  </si>
  <si>
    <t> C 7 </t>
  </si>
  <si>
    <t> G 9 </t>
  </si>
  <si>
    <t>SCHMIDT Michael </t>
  </si>
  <si>
    <t> FRA 80 </t>
  </si>
  <si>
    <t> A 3 </t>
  </si>
  <si>
    <t>MERO II</t>
  </si>
  <si>
    <t>FERIOLI Jorge </t>
  </si>
  <si>
    <t> H 31 </t>
  </si>
  <si>
    <t>VEDEL FRANCOIS </t>
  </si>
  <si>
    <t>PEREIRA</t>
  </si>
  <si>
    <t>NOBLET</t>
  </si>
  <si>
    <t>MARIELLA</t>
  </si>
  <si>
    <t>FALCONNE</t>
  </si>
  <si>
    <t>MOONBEAM IV</t>
  </si>
  <si>
    <t>DELPLACE</t>
  </si>
  <si>
    <t>MCLAREN</t>
  </si>
  <si>
    <t>SUMURUN</t>
  </si>
  <si>
    <t>MAGNAN Guillaume</t>
  </si>
  <si>
    <t>MAGDALUSS II</t>
  </si>
  <si>
    <t>TAURCHINI</t>
  </si>
  <si>
    <t>INVADER</t>
  </si>
  <si>
    <t>MANCINI</t>
  </si>
  <si>
    <t>IL MORO DI VENEZIA</t>
  </si>
  <si>
    <t>ENCOUNTER</t>
  </si>
  <si>
    <t>WEAUWER Bart</t>
  </si>
  <si>
    <t>DEMAROTTE</t>
  </si>
  <si>
    <t>12F1</t>
  </si>
  <si>
    <t>FRANCE I</t>
  </si>
  <si>
    <t>BAUSSET</t>
  </si>
  <si>
    <t>PAVESE</t>
  </si>
  <si>
    <t>HILARIA</t>
  </si>
  <si>
    <t>THURNEYSSEN Philippe</t>
  </si>
  <si>
    <t>F69</t>
  </si>
  <si>
    <t>MONNET</t>
  </si>
  <si>
    <t>SIMETTI</t>
  </si>
  <si>
    <t>GAEL</t>
  </si>
  <si>
    <t>MCCOY</t>
  </si>
  <si>
    <t>MITCHELL</t>
  </si>
  <si>
    <t>I 6636</t>
  </si>
  <si>
    <t>VANESSA</t>
  </si>
  <si>
    <t>BERTELLI</t>
  </si>
  <si>
    <t>LAFFITTE</t>
  </si>
  <si>
    <t>F2054</t>
  </si>
  <si>
    <t>GIRALDILLA</t>
  </si>
  <si>
    <t>PRIETO</t>
  </si>
  <si>
    <t>MEERBLICK...FUN</t>
  </si>
  <si>
    <t>POHLMANN</t>
  </si>
  <si>
    <t>CABAI Daria</t>
  </si>
  <si>
    <t>RED DRAGON</t>
  </si>
  <si>
    <t>ZWEIGLE Thomas</t>
  </si>
  <si>
    <t>SIELECKI Daniel</t>
  </si>
  <si>
    <t>GOODBODY</t>
  </si>
  <si>
    <t>US 9</t>
  </si>
  <si>
    <t>KEMP</t>
  </si>
  <si>
    <t>JACQUES Kade</t>
  </si>
  <si>
    <t>REED Charles</t>
  </si>
  <si>
    <t>GRIFF-RHYS Jones</t>
  </si>
  <si>
    <t>FLOQUET Guillaume</t>
  </si>
  <si>
    <t>EASTON Hamish</t>
  </si>
  <si>
    <t>F920</t>
  </si>
  <si>
    <t>BERTHOZ</t>
  </si>
  <si>
    <t>FRERS German</t>
  </si>
  <si>
    <t>G15</t>
  </si>
  <si>
    <t>ANNE SOPHIE</t>
  </si>
  <si>
    <t>MOESSNANG</t>
  </si>
  <si>
    <t>SUSTRAC Julien</t>
  </si>
  <si>
    <t>F24</t>
  </si>
  <si>
    <t>REYNIERS</t>
  </si>
  <si>
    <t>30S188</t>
  </si>
  <si>
    <t>REDOR</t>
  </si>
  <si>
    <t>R1</t>
  </si>
  <si>
    <t>MC ELROY</t>
  </si>
  <si>
    <t>6F16</t>
  </si>
  <si>
    <t>AZAIS</t>
  </si>
  <si>
    <t>RAMOGER</t>
  </si>
  <si>
    <t>V1</t>
  </si>
  <si>
    <t>NICHOLSON Peter</t>
  </si>
  <si>
    <t>SH25</t>
  </si>
  <si>
    <t>APACHE</t>
  </si>
  <si>
    <t>BAIWIR Olivier</t>
  </si>
  <si>
    <t>COULET Jean</t>
  </si>
  <si>
    <t>HAUVETTE Jacques</t>
  </si>
  <si>
    <t>c.4</t>
  </si>
  <si>
    <t>Régates Royales 2019</t>
  </si>
  <si>
    <t>BAUSSET PIERRE </t>
  </si>
  <si>
    <t> F 1 </t>
  </si>
  <si>
    <t>FERRUZZI Massimiliano </t>
  </si>
  <si>
    <t> I 7077 </t>
  </si>
  <si>
    <t> F 2054 </t>
  </si>
  <si>
    <t>ROESCH Jurgen </t>
  </si>
  <si>
    <t> GER 238 </t>
  </si>
  <si>
    <t>OJALA II</t>
  </si>
  <si>
    <t>FROVA Michele </t>
  </si>
  <si>
    <t> K 4702 </t>
  </si>
  <si>
    <t>COLL  </t>
  </si>
  <si>
    <t> C 15 </t>
  </si>
  <si>
    <t>MEERBLICK...FUN!</t>
  </si>
  <si>
    <t>POHLMANN Otto </t>
  </si>
  <si>
    <t> M 11 </t>
  </si>
  <si>
    <t>COCHIN HENRY </t>
  </si>
  <si>
    <t>  4496 </t>
  </si>
  <si>
    <t>MARIA GIOVANNA</t>
  </si>
  <si>
    <t> F 4869 </t>
  </si>
  <si>
    <t>ROUSSEAU PIERRE ANTOINE </t>
  </si>
  <si>
    <t> F 4389 </t>
  </si>
  <si>
    <t>ULISSE</t>
  </si>
  <si>
    <t>BERTELLI Patricio </t>
  </si>
  <si>
    <t>  5591 </t>
  </si>
  <si>
    <t>LEPRINCE ERIC </t>
  </si>
  <si>
    <t>  8CRK1 </t>
  </si>
  <si>
    <t> V 1 </t>
  </si>
  <si>
    <t>  30S188 </t>
  </si>
  <si>
    <t>BLIZEN</t>
  </si>
  <si>
    <t>KADE Jacques </t>
  </si>
  <si>
    <t>  77 </t>
  </si>
  <si>
    <t>GARCIN ELISE </t>
  </si>
  <si>
    <t> Q 16 </t>
  </si>
  <si>
    <t>FLOQUET Guillaume </t>
  </si>
  <si>
    <t>  22 </t>
  </si>
  <si>
    <t>WARWICK Edward </t>
  </si>
  <si>
    <t> A 24 </t>
  </si>
  <si>
    <t>GRIFF RHYS Jones </t>
  </si>
  <si>
    <t>  125 </t>
  </si>
  <si>
    <t>BRULE FREDERIQUE </t>
  </si>
  <si>
    <t> F 18 </t>
  </si>
  <si>
    <t> F 920 </t>
  </si>
  <si>
    <t>MILLIET PHILIPPE </t>
  </si>
  <si>
    <t>  518 </t>
  </si>
  <si>
    <t>LAID JOEL </t>
  </si>
  <si>
    <t>Coupe d'Automne du Yacht Club de France 2019</t>
  </si>
  <si>
    <t>ESP1257</t>
  </si>
  <si>
    <t>NEGRETE PEPE</t>
  </si>
  <si>
    <t>MONNET Philippe</t>
  </si>
  <si>
    <t>CAG27</t>
  </si>
  <si>
    <t>PEAN Lionel</t>
  </si>
  <si>
    <t>CAG15</t>
  </si>
  <si>
    <t>FRA2722</t>
  </si>
  <si>
    <t>K4702</t>
  </si>
  <si>
    <t>OJALA' II</t>
  </si>
  <si>
    <t>MICHELE FROVA</t>
  </si>
  <si>
    <t>F5188</t>
  </si>
  <si>
    <t>FANTASQUE</t>
  </si>
  <si>
    <t>GUILLAUME Jacques</t>
  </si>
  <si>
    <t>CHAUFOUR Martin</t>
  </si>
  <si>
    <t>BOYER Lucien</t>
  </si>
  <si>
    <t>GER238</t>
  </si>
  <si>
    <t>ROESCH Juergen</t>
  </si>
  <si>
    <t>M11</t>
  </si>
  <si>
    <t>MEERBLICK ...FUN</t>
  </si>
  <si>
    <t>POHLMANN Otto</t>
  </si>
  <si>
    <t>K1963</t>
  </si>
  <si>
    <t>K38</t>
  </si>
  <si>
    <t>FLAMBUOYANT</t>
  </si>
  <si>
    <t>KANNENBERG Mickael</t>
  </si>
  <si>
    <t>MASSIMILIANO FERRUZZI</t>
  </si>
  <si>
    <t>K3</t>
  </si>
  <si>
    <t>BERENGER Nicolas</t>
  </si>
  <si>
    <t>BAUSSET Pierre</t>
  </si>
  <si>
    <t>P14</t>
  </si>
  <si>
    <t>ODDO Philippe</t>
  </si>
  <si>
    <t>F3</t>
  </si>
  <si>
    <t>ANGELINI ALESSANDR</t>
  </si>
  <si>
    <t>P13</t>
  </si>
  <si>
    <t>BAZIN Sebastien</t>
  </si>
  <si>
    <t>LEUTWYLER DANIEL</t>
  </si>
  <si>
    <t>RAMES DE MOERS Lau</t>
  </si>
  <si>
    <t>H8</t>
  </si>
  <si>
    <t>HEINE DANIEL CARL</t>
  </si>
  <si>
    <t>G9</t>
  </si>
  <si>
    <t>K1898</t>
  </si>
  <si>
    <t>MATTHEWS Richard</t>
  </si>
  <si>
    <t>CAG18</t>
  </si>
  <si>
    <t>NY11</t>
  </si>
  <si>
    <t>EGUIAGARAY JUAN CARLOS</t>
  </si>
  <si>
    <t>CAG17</t>
  </si>
  <si>
    <t>VECCIAAlex</t>
  </si>
  <si>
    <t>Z7</t>
  </si>
  <si>
    <t>ENDRICK</t>
  </si>
  <si>
    <t>DEGAUDENZI Jean</t>
  </si>
  <si>
    <t>BEAUME Alain</t>
  </si>
  <si>
    <t>CAG44</t>
  </si>
  <si>
    <t>ATKINS Gerry</t>
  </si>
  <si>
    <t>H31</t>
  </si>
  <si>
    <t>FLOTARD Alain</t>
  </si>
  <si>
    <t>KEMP MARCUS</t>
  </si>
  <si>
    <t>ITA2</t>
  </si>
  <si>
    <t>EMILIA PRIMA</t>
  </si>
  <si>
    <t>GUARNACCIA LUIGI</t>
  </si>
  <si>
    <t>E21</t>
  </si>
  <si>
    <t>SS273C</t>
  </si>
  <si>
    <t>KHAYYAM</t>
  </si>
  <si>
    <t>DORGNON Marc</t>
  </si>
  <si>
    <t>I1</t>
  </si>
  <si>
    <t>LA SPINA</t>
  </si>
  <si>
    <t>IBANEZ SCOTT Nicolas</t>
  </si>
  <si>
    <t>CAG19</t>
  </si>
  <si>
    <t>EUROPE</t>
  </si>
  <si>
    <t>VANDENBORGHT Laure</t>
  </si>
  <si>
    <t>CAG50</t>
  </si>
  <si>
    <t>LAID Joel</t>
  </si>
  <si>
    <t>A66</t>
  </si>
  <si>
    <t>DUNSTONE CHARLES</t>
  </si>
  <si>
    <t>SPRAY Christopher</t>
  </si>
  <si>
    <t>Q16</t>
  </si>
  <si>
    <t>ODDO Pascal</t>
  </si>
  <si>
    <t>FJORDIII</t>
  </si>
  <si>
    <t>GERMAN FRERS</t>
  </si>
  <si>
    <t>WOODWARD-FISHER W</t>
  </si>
  <si>
    <t>JONES Griff Rhys</t>
  </si>
  <si>
    <t>SKYLARK</t>
  </si>
  <si>
    <t>S23</t>
  </si>
  <si>
    <t>HAVSORNEN</t>
  </si>
  <si>
    <t>FABRE ROBERT</t>
  </si>
  <si>
    <t>AVAZERI Marc</t>
  </si>
  <si>
    <t>F18</t>
  </si>
  <si>
    <t>LE STRADIC Vincent</t>
  </si>
  <si>
    <t>CAG14</t>
  </si>
  <si>
    <t>ALBRECHT HANS</t>
  </si>
  <si>
    <t>F553</t>
  </si>
  <si>
    <t>GOUDARD Herve</t>
  </si>
  <si>
    <t>BERTHOZ Frederic</t>
  </si>
  <si>
    <t>LESCHEVIN DE PREVOI</t>
  </si>
  <si>
    <t>BOISSIN Pascal</t>
  </si>
  <si>
    <t>MC ELROY James</t>
  </si>
  <si>
    <t>LEPRINCE Eric</t>
  </si>
  <si>
    <t>LE PESTEUR Alexis</t>
  </si>
  <si>
    <t>REDOR Jean-yves</t>
  </si>
  <si>
    <t>BAIWIR CATHERINE</t>
  </si>
  <si>
    <t>BOULLENGER Hugues</t>
  </si>
  <si>
    <t>PEREIRA Daniel</t>
  </si>
  <si>
    <t>MOONBEAM 4</t>
  </si>
  <si>
    <t>DELPLACE Yann</t>
  </si>
  <si>
    <t>KARL PETER EBNER C</t>
  </si>
  <si>
    <t>BLACK SWAN</t>
  </si>
  <si>
    <t>POULLAIN Edouard</t>
  </si>
  <si>
    <t>MAGDALUS SE</t>
  </si>
  <si>
    <t>TAURCHINI Sandro</t>
  </si>
  <si>
    <t>MCLAREN STEPHEN</t>
  </si>
  <si>
    <t>CAG41</t>
  </si>
  <si>
    <t>NAEMA</t>
  </si>
  <si>
    <t>FRANKE Florian</t>
  </si>
  <si>
    <t>CAG37</t>
  </si>
  <si>
    <t>MARULLI D'ASCOLI SE</t>
  </si>
  <si>
    <t>CAG22</t>
  </si>
  <si>
    <t>PANDOLFI Simon</t>
  </si>
  <si>
    <t>6B66</t>
  </si>
  <si>
    <t>FROESCHKE Marc</t>
  </si>
  <si>
    <t>MARIA GIOVAN</t>
  </si>
  <si>
    <t>SAUVAN Jean-pierre</t>
  </si>
  <si>
    <t>POULLAIN Olivier</t>
  </si>
  <si>
    <t>CAG51</t>
  </si>
  <si>
    <t>GIBERT Roger</t>
  </si>
  <si>
    <t>HM01</t>
  </si>
  <si>
    <t>FRILET Marc</t>
  </si>
  <si>
    <t>Voiles de Saint-Tropez 2019</t>
  </si>
  <si>
    <t>Course 6</t>
  </si>
  <si>
    <t>Course 7</t>
  </si>
  <si>
    <t>MAGDALUS II</t>
  </si>
  <si>
    <t>MAUFFRAS DU CHATELIER Jean-Paul</t>
  </si>
  <si>
    <t>édité le 04/11/2019</t>
  </si>
  <si>
    <t>Epoque Aurique: 38 classés</t>
  </si>
  <si>
    <t>Epoque Marconi: 70 classés</t>
  </si>
  <si>
    <t>Classiques Marconi: 51 classés</t>
  </si>
  <si>
    <t>CLASSEMENT AFYT 2019</t>
  </si>
  <si>
    <t>FRA 35998</t>
  </si>
  <si>
    <t>TOTAL: 159 classés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</si>
</sst>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###0"/>
    <numFmt numFmtId="166" formatCode="##0.00"/>
    <numFmt numFmtId="167" formatCode="#0.0000"/>
    <numFmt numFmtId="168" formatCode="#0.00"/>
    <numFmt numFmtId="169" formatCode="[$-14809]hh:mm:ss;@"/>
  </numFmts>
  <fonts count="5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3.5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u/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3.5"/>
      <color indexed="12"/>
      <name val="Verdana"/>
      <family val="2"/>
    </font>
    <font>
      <sz val="10"/>
      <name val="Arial"/>
      <family val="2"/>
    </font>
    <font>
      <sz val="13.5"/>
      <color indexed="12"/>
      <name val="Arial"/>
      <family val="2"/>
    </font>
    <font>
      <b/>
      <sz val="13.5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9"/>
      <color rgb="FFFFFFFF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sz val="6"/>
      <color theme="9"/>
      <name val="Arial"/>
      <family val="2"/>
    </font>
    <font>
      <sz val="8"/>
      <color theme="9"/>
      <name val="Arial"/>
      <family val="2"/>
    </font>
    <font>
      <b/>
      <sz val="7"/>
      <color rgb="FFFFFFFF"/>
      <name val="Arial"/>
      <family val="2"/>
    </font>
    <font>
      <b/>
      <sz val="7"/>
      <color rgb="FF0000FF"/>
      <name val="Arial"/>
      <family val="2"/>
    </font>
    <font>
      <b/>
      <sz val="8"/>
      <color rgb="FF00008B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34998626667073579"/>
      <name val="Arial"/>
      <family val="2"/>
    </font>
    <font>
      <sz val="6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274A4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23">
    <xf numFmtId="0" fontId="0" fillId="0" borderId="0" xfId="0"/>
    <xf numFmtId="0" fontId="3" fillId="0" borderId="7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164" fontId="12" fillId="0" borderId="27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8" fillId="0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/>
    <xf numFmtId="0" fontId="0" fillId="0" borderId="0" xfId="0" applyBorder="1"/>
    <xf numFmtId="0" fontId="4" fillId="0" borderId="0" xfId="0" applyFont="1" applyBorder="1"/>
    <xf numFmtId="0" fontId="14" fillId="0" borderId="0" xfId="0" applyFont="1" applyBorder="1"/>
    <xf numFmtId="0" fontId="10" fillId="0" borderId="4" xfId="0" applyFont="1" applyFill="1" applyBorder="1" applyAlignment="1">
      <alignment horizontal="center" vertical="center" textRotation="90" wrapText="1"/>
    </xf>
    <xf numFmtId="0" fontId="15" fillId="0" borderId="7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6" fillId="0" borderId="0" xfId="0" applyFont="1"/>
    <xf numFmtId="0" fontId="3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3" fillId="0" borderId="0" xfId="0" applyFont="1"/>
    <xf numFmtId="0" fontId="0" fillId="0" borderId="0" xfId="0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0" fontId="0" fillId="0" borderId="0" xfId="0" applyAlignment="1"/>
    <xf numFmtId="0" fontId="20" fillId="0" borderId="7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0" fillId="0" borderId="7" xfId="0" applyBorder="1"/>
    <xf numFmtId="0" fontId="21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4" fillId="0" borderId="3" xfId="0" applyFont="1" applyBorder="1"/>
    <xf numFmtId="0" fontId="14" fillId="0" borderId="4" xfId="0" applyFont="1" applyBorder="1"/>
    <xf numFmtId="0" fontId="14" fillId="0" borderId="30" xfId="0" applyFont="1" applyBorder="1"/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7" xfId="0" applyFont="1" applyBorder="1" applyAlignment="1">
      <alignment horizontal="center" wrapText="1"/>
    </xf>
    <xf numFmtId="0" fontId="13" fillId="0" borderId="7" xfId="0" applyFont="1" applyBorder="1" applyAlignment="1"/>
    <xf numFmtId="0" fontId="2" fillId="0" borderId="7" xfId="0" applyFont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5" fillId="0" borderId="27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19" fillId="0" borderId="0" xfId="0" applyFont="1" applyBorder="1"/>
    <xf numFmtId="0" fontId="10" fillId="0" borderId="0" xfId="0" applyFont="1" applyBorder="1"/>
    <xf numFmtId="0" fontId="10" fillId="0" borderId="3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7" xfId="0" applyFont="1" applyBorder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9" fillId="0" borderId="31" xfId="0" applyFont="1" applyBorder="1"/>
    <xf numFmtId="0" fontId="10" fillId="0" borderId="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23" fillId="0" borderId="3" xfId="0" applyFont="1" applyBorder="1"/>
    <xf numFmtId="0" fontId="14" fillId="0" borderId="3" xfId="0" applyFont="1" applyBorder="1" applyAlignment="1">
      <alignment horizontal="center"/>
    </xf>
    <xf numFmtId="0" fontId="4" fillId="0" borderId="3" xfId="0" applyFont="1" applyBorder="1"/>
    <xf numFmtId="0" fontId="23" fillId="0" borderId="4" xfId="0" applyFont="1" applyBorder="1"/>
    <xf numFmtId="0" fontId="25" fillId="0" borderId="3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30" xfId="0" applyFont="1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30" xfId="0" applyFont="1" applyBorder="1"/>
    <xf numFmtId="0" fontId="10" fillId="0" borderId="4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30" fillId="3" borderId="7" xfId="0" applyFont="1" applyFill="1" applyBorder="1" applyAlignment="1">
      <alignment horizontal="center" vertical="top" wrapText="1"/>
    </xf>
    <xf numFmtId="164" fontId="33" fillId="0" borderId="34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9" fillId="0" borderId="6" xfId="0" applyFont="1" applyBorder="1"/>
    <xf numFmtId="0" fontId="27" fillId="4" borderId="0" xfId="0" applyFont="1" applyFill="1" applyAlignment="1">
      <alignment horizontal="left" vertical="top" wrapText="1"/>
    </xf>
    <xf numFmtId="0" fontId="34" fillId="5" borderId="0" xfId="0" applyFont="1" applyFill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top" wrapText="1"/>
    </xf>
    <xf numFmtId="0" fontId="32" fillId="0" borderId="7" xfId="0" applyFont="1" applyFill="1" applyBorder="1" applyAlignment="1">
      <alignment horizontal="left" vertical="top" wrapText="1"/>
    </xf>
    <xf numFmtId="0" fontId="31" fillId="0" borderId="7" xfId="0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vertical="top" wrapText="1"/>
    </xf>
    <xf numFmtId="0" fontId="0" fillId="0" borderId="31" xfId="0" applyBorder="1" applyAlignment="1"/>
    <xf numFmtId="0" fontId="0" fillId="0" borderId="30" xfId="0" applyBorder="1"/>
    <xf numFmtId="0" fontId="1" fillId="0" borderId="0" xfId="0" applyFont="1" applyFill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28" xfId="0" applyFont="1" applyFill="1" applyBorder="1"/>
    <xf numFmtId="0" fontId="7" fillId="0" borderId="33" xfId="0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/>
    </xf>
    <xf numFmtId="0" fontId="13" fillId="0" borderId="31" xfId="0" applyFont="1" applyFill="1" applyBorder="1"/>
    <xf numFmtId="0" fontId="7" fillId="0" borderId="38" xfId="0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/>
    </xf>
    <xf numFmtId="0" fontId="13" fillId="0" borderId="30" xfId="0" applyFont="1" applyFill="1" applyBorder="1"/>
    <xf numFmtId="0" fontId="27" fillId="0" borderId="0" xfId="0" applyFont="1" applyAlignment="1">
      <alignment horizontal="center"/>
    </xf>
    <xf numFmtId="0" fontId="28" fillId="4" borderId="0" xfId="0" applyFont="1" applyFill="1" applyAlignment="1">
      <alignment horizontal="center" vertical="top" wrapText="1"/>
    </xf>
    <xf numFmtId="0" fontId="29" fillId="4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1" fontId="4" fillId="0" borderId="34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left" vertical="top" wrapText="1"/>
    </xf>
    <xf numFmtId="0" fontId="21" fillId="6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3" fillId="0" borderId="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6" fillId="7" borderId="2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vertical="center" wrapText="1"/>
    </xf>
    <xf numFmtId="0" fontId="36" fillId="7" borderId="0" xfId="0" applyFont="1" applyFill="1" applyBorder="1" applyAlignment="1">
      <alignment vertical="center" wrapText="1"/>
    </xf>
    <xf numFmtId="0" fontId="39" fillId="0" borderId="3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/>
    <xf numFmtId="0" fontId="42" fillId="0" borderId="1" xfId="0" applyFont="1" applyBorder="1"/>
    <xf numFmtId="0" fontId="40" fillId="0" borderId="6" xfId="0" applyFont="1" applyBorder="1"/>
    <xf numFmtId="0" fontId="41" fillId="0" borderId="6" xfId="0" applyFont="1" applyBorder="1"/>
    <xf numFmtId="0" fontId="40" fillId="0" borderId="0" xfId="0" applyFont="1"/>
    <xf numFmtId="0" fontId="35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29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0" fontId="35" fillId="0" borderId="0" xfId="0" applyFont="1" applyFill="1" applyBorder="1" applyAlignment="1">
      <alignment vertical="center"/>
    </xf>
    <xf numFmtId="0" fontId="35" fillId="0" borderId="7" xfId="0" applyFont="1" applyBorder="1" applyAlignment="1"/>
    <xf numFmtId="0" fontId="4" fillId="0" borderId="7" xfId="0" applyFont="1" applyFill="1" applyBorder="1" applyAlignment="1">
      <alignment horizontal="center" vertical="top" wrapText="1"/>
    </xf>
    <xf numFmtId="0" fontId="32" fillId="8" borderId="7" xfId="0" applyFont="1" applyFill="1" applyBorder="1" applyAlignment="1">
      <alignment horizontal="center" vertical="top" wrapText="1"/>
    </xf>
    <xf numFmtId="0" fontId="31" fillId="8" borderId="7" xfId="0" applyFont="1" applyFill="1" applyBorder="1" applyAlignment="1">
      <alignment horizontal="left" vertical="top" wrapText="1"/>
    </xf>
    <xf numFmtId="0" fontId="32" fillId="8" borderId="7" xfId="0" applyFont="1" applyFill="1" applyBorder="1" applyAlignment="1">
      <alignment horizontal="left" vertical="top" wrapText="1"/>
    </xf>
    <xf numFmtId="0" fontId="31" fillId="8" borderId="7" xfId="0" applyFont="1" applyFill="1" applyBorder="1" applyAlignment="1">
      <alignment horizontal="center" vertical="top" wrapText="1"/>
    </xf>
    <xf numFmtId="0" fontId="29" fillId="8" borderId="0" xfId="0" applyFont="1" applyFill="1" applyAlignment="1">
      <alignment horizontal="center" vertical="top" wrapText="1"/>
    </xf>
    <xf numFmtId="0" fontId="27" fillId="8" borderId="0" xfId="0" applyFont="1" applyFill="1" applyAlignment="1">
      <alignment horizontal="left" vertical="top" wrapText="1"/>
    </xf>
    <xf numFmtId="0" fontId="28" fillId="8" borderId="0" xfId="0" applyFont="1" applyFill="1" applyAlignment="1">
      <alignment horizontal="center" vertical="top" wrapText="1"/>
    </xf>
    <xf numFmtId="0" fontId="28" fillId="8" borderId="0" xfId="0" applyFont="1" applyFill="1" applyAlignment="1">
      <alignment horizontal="right" vertical="top" wrapText="1"/>
    </xf>
    <xf numFmtId="0" fontId="28" fillId="8" borderId="0" xfId="0" applyNumberFormat="1" applyFont="1" applyFill="1" applyAlignment="1">
      <alignment horizontal="right" vertical="top" wrapText="1"/>
    </xf>
    <xf numFmtId="1" fontId="28" fillId="8" borderId="0" xfId="0" applyNumberFormat="1" applyFont="1" applyFill="1" applyAlignment="1">
      <alignment horizontal="right" vertical="top" wrapText="1"/>
    </xf>
    <xf numFmtId="0" fontId="28" fillId="4" borderId="0" xfId="0" applyNumberFormat="1" applyFont="1" applyFill="1" applyAlignment="1">
      <alignment horizontal="right" vertical="top" wrapText="1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9" fillId="0" borderId="5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8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/>
    </xf>
    <xf numFmtId="0" fontId="28" fillId="9" borderId="0" xfId="0" applyFont="1" applyFill="1" applyAlignment="1">
      <alignment horizontal="center" vertical="top" wrapText="1"/>
    </xf>
    <xf numFmtId="0" fontId="27" fillId="9" borderId="0" xfId="0" applyFont="1" applyFill="1" applyAlignment="1">
      <alignment horizontal="left" vertical="top" wrapText="1"/>
    </xf>
    <xf numFmtId="0" fontId="29" fillId="9" borderId="0" xfId="0" applyFont="1" applyFill="1" applyAlignment="1">
      <alignment horizontal="center" vertical="top" wrapText="1"/>
    </xf>
    <xf numFmtId="0" fontId="27" fillId="9" borderId="0" xfId="0" applyFont="1" applyFill="1" applyAlignment="1">
      <alignment horizontal="center"/>
    </xf>
    <xf numFmtId="0" fontId="36" fillId="7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0" xfId="0" applyFill="1"/>
    <xf numFmtId="0" fontId="2" fillId="10" borderId="7" xfId="0" applyFont="1" applyFill="1" applyBorder="1" applyAlignment="1">
      <alignment horizontal="center" wrapText="1"/>
    </xf>
    <xf numFmtId="0" fontId="0" fillId="10" borderId="7" xfId="0" applyFill="1" applyBorder="1" applyAlignment="1">
      <alignment horizontal="center"/>
    </xf>
    <xf numFmtId="0" fontId="2" fillId="10" borderId="0" xfId="0" applyFont="1" applyFill="1" applyBorder="1" applyAlignment="1">
      <alignment horizontal="left"/>
    </xf>
    <xf numFmtId="0" fontId="0" fillId="10" borderId="7" xfId="0" applyFill="1" applyBorder="1" applyAlignment="1">
      <alignment horizontal="left"/>
    </xf>
    <xf numFmtId="0" fontId="13" fillId="10" borderId="7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 wrapText="1"/>
    </xf>
    <xf numFmtId="0" fontId="13" fillId="10" borderId="7" xfId="0" applyFont="1" applyFill="1" applyBorder="1" applyAlignment="1">
      <alignment horizontal="center" wrapText="1"/>
    </xf>
    <xf numFmtId="0" fontId="2" fillId="10" borderId="7" xfId="0" applyFont="1" applyFill="1" applyBorder="1"/>
    <xf numFmtId="0" fontId="13" fillId="10" borderId="7" xfId="0" applyFont="1" applyFill="1" applyBorder="1" applyAlignment="1">
      <alignment horizontal="left"/>
    </xf>
    <xf numFmtId="0" fontId="2" fillId="10" borderId="7" xfId="0" applyFont="1" applyFill="1" applyBorder="1" applyAlignment="1">
      <alignment horizontal="left" wrapText="1"/>
    </xf>
    <xf numFmtId="1" fontId="20" fillId="6" borderId="7" xfId="0" applyNumberFormat="1" applyFont="1" applyFill="1" applyBorder="1" applyAlignment="1">
      <alignment horizontal="center" vertical="top" wrapText="1"/>
    </xf>
    <xf numFmtId="1" fontId="20" fillId="0" borderId="7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center" wrapText="1"/>
    </xf>
    <xf numFmtId="0" fontId="43" fillId="11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right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right" vertical="top" wrapText="1"/>
    </xf>
    <xf numFmtId="0" fontId="47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left" vertical="center"/>
    </xf>
    <xf numFmtId="0" fontId="0" fillId="0" borderId="0" xfId="1" applyNumberFormat="1" applyFont="1" applyFill="1" applyBorder="1" applyAlignment="1" applyProtection="1">
      <alignment horizontal="center" vertical="center"/>
    </xf>
    <xf numFmtId="0" fontId="48" fillId="0" borderId="0" xfId="1" applyNumberFormat="1" applyFont="1" applyFill="1" applyBorder="1" applyAlignment="1" applyProtection="1">
      <alignment horizontal="left" vertical="center"/>
    </xf>
    <xf numFmtId="2" fontId="2" fillId="0" borderId="0" xfId="1" applyNumberFormat="1" applyFont="1" applyFill="1" applyBorder="1" applyAlignment="1" applyProtection="1">
      <alignment horizontal="center" vertical="center"/>
    </xf>
    <xf numFmtId="2" fontId="49" fillId="0" borderId="0" xfId="1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readingOrder="1"/>
    </xf>
    <xf numFmtId="167" fontId="0" fillId="0" borderId="0" xfId="1" applyNumberFormat="1" applyFont="1" applyFill="1" applyBorder="1" applyAlignment="1" applyProtection="1">
      <alignment horizontal="center" readingOrder="1"/>
    </xf>
    <xf numFmtId="169" fontId="0" fillId="0" borderId="0" xfId="1" applyNumberFormat="1" applyFont="1" applyFill="1" applyBorder="1" applyAlignment="1" applyProtection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center"/>
    </xf>
    <xf numFmtId="0" fontId="2" fillId="0" borderId="7" xfId="1" applyNumberFormat="1" applyFont="1" applyFill="1" applyBorder="1" applyAlignment="1" applyProtection="1">
      <alignment horizontal="center" vertical="center" readingOrder="1"/>
    </xf>
    <xf numFmtId="0" fontId="0" fillId="0" borderId="7" xfId="1" applyNumberFormat="1" applyFont="1" applyFill="1" applyBorder="1" applyAlignment="1" applyProtection="1">
      <alignment horizontal="center" readingOrder="1"/>
    </xf>
    <xf numFmtId="0" fontId="2" fillId="0" borderId="7" xfId="1" applyNumberFormat="1" applyFont="1" applyFill="1" applyBorder="1" applyAlignment="1" applyProtection="1">
      <alignment horizontal="left" readingOrder="1"/>
    </xf>
    <xf numFmtId="0" fontId="0" fillId="0" borderId="7" xfId="1" applyNumberFormat="1" applyFont="1" applyFill="1" applyBorder="1" applyAlignment="1" applyProtection="1">
      <alignment horizontal="left" wrapText="1" readingOrder="1"/>
    </xf>
    <xf numFmtId="0" fontId="0" fillId="0" borderId="7" xfId="1" applyNumberFormat="1" applyFont="1" applyFill="1" applyBorder="1" applyAlignment="1" applyProtection="1">
      <alignment horizontal="center" vertical="center"/>
    </xf>
    <xf numFmtId="166" fontId="0" fillId="0" borderId="7" xfId="1" applyNumberFormat="1" applyFont="1" applyFill="1" applyBorder="1" applyAlignment="1" applyProtection="1">
      <alignment horizontal="center" readingOrder="1"/>
    </xf>
    <xf numFmtId="0" fontId="0" fillId="0" borderId="7" xfId="1" applyNumberFormat="1" applyFont="1" applyFill="1" applyBorder="1" applyAlignment="1" applyProtection="1">
      <alignment horizontal="left" vertical="center"/>
    </xf>
    <xf numFmtId="166" fontId="0" fillId="0" borderId="7" xfId="1" applyNumberFormat="1" applyFont="1" applyFill="1" applyBorder="1" applyAlignment="1" applyProtection="1">
      <alignment horizontal="right" readingOrder="1"/>
    </xf>
    <xf numFmtId="0" fontId="1" fillId="0" borderId="7" xfId="0" applyFont="1" applyBorder="1"/>
    <xf numFmtId="0" fontId="49" fillId="0" borderId="7" xfId="1" applyNumberFormat="1" applyFont="1" applyFill="1" applyBorder="1" applyAlignment="1" applyProtection="1">
      <alignment horizontal="center" vertical="center" readingOrder="1"/>
    </xf>
    <xf numFmtId="168" fontId="0" fillId="0" borderId="7" xfId="1" applyNumberFormat="1" applyFont="1" applyFill="1" applyBorder="1" applyAlignment="1" applyProtection="1">
      <alignment horizontal="center" readingOrder="1"/>
    </xf>
    <xf numFmtId="165" fontId="0" fillId="0" borderId="7" xfId="1" applyNumberFormat="1" applyFont="1" applyFill="1" applyBorder="1" applyAlignment="1" applyProtection="1">
      <alignment horizontal="center" readingOrder="1"/>
    </xf>
    <xf numFmtId="169" fontId="48" fillId="0" borderId="7" xfId="1" applyNumberFormat="1" applyFont="1" applyFill="1" applyBorder="1" applyAlignment="1" applyProtection="1">
      <alignment horizontal="left" vertical="center"/>
    </xf>
    <xf numFmtId="2" fontId="1" fillId="0" borderId="7" xfId="1" applyNumberFormat="1" applyFont="1" applyFill="1" applyBorder="1" applyAlignment="1" applyProtection="1">
      <alignment horizontal="center" vertical="center"/>
    </xf>
    <xf numFmtId="2" fontId="48" fillId="0" borderId="7" xfId="1" applyNumberFormat="1" applyFont="1" applyFill="1" applyBorder="1" applyAlignment="1" applyProtection="1">
      <alignment horizontal="center" vertical="center"/>
    </xf>
    <xf numFmtId="165" fontId="2" fillId="0" borderId="7" xfId="1" applyNumberFormat="1" applyFont="1" applyFill="1" applyBorder="1" applyAlignment="1" applyProtection="1">
      <alignment horizontal="center" vertical="center" readingOrder="1"/>
    </xf>
    <xf numFmtId="0" fontId="2" fillId="0" borderId="7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48" fillId="0" borderId="7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20" fillId="10" borderId="7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left" vertical="center" wrapText="1"/>
    </xf>
    <xf numFmtId="0" fontId="0" fillId="10" borderId="7" xfId="0" applyFill="1" applyBorder="1" applyAlignment="1">
      <alignment vertical="center"/>
    </xf>
    <xf numFmtId="0" fontId="1" fillId="1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vertical="center"/>
    </xf>
    <xf numFmtId="0" fontId="53" fillId="0" borderId="1" xfId="0" applyFont="1" applyBorder="1" applyAlignment="1">
      <alignment horizontal="center"/>
    </xf>
    <xf numFmtId="0" fontId="53" fillId="0" borderId="1" xfId="0" applyFont="1" applyBorder="1"/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9" fillId="0" borderId="0" xfId="2" applyFill="1" applyBorder="1" applyAlignment="1" applyProtection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9" fillId="12" borderId="0" xfId="0" applyFont="1" applyFill="1" applyAlignment="1">
      <alignment horizontal="center" vertical="top" wrapText="1"/>
    </xf>
    <xf numFmtId="0" fontId="27" fillId="12" borderId="0" xfId="0" applyFont="1" applyFill="1" applyAlignment="1">
      <alignment horizontal="left" vertical="top" wrapText="1"/>
    </xf>
    <xf numFmtId="0" fontId="28" fillId="12" borderId="0" xfId="0" applyFont="1" applyFill="1" applyAlignment="1">
      <alignment horizontal="center" vertical="top" wrapText="1"/>
    </xf>
    <xf numFmtId="0" fontId="28" fillId="12" borderId="0" xfId="0" applyNumberFormat="1" applyFont="1" applyFill="1" applyAlignment="1">
      <alignment horizontal="right" vertical="top" wrapText="1"/>
    </xf>
  </cellXfs>
  <cellStyles count="3">
    <cellStyle name="Hyperlink" xfId="2" builtinId="8"/>
    <cellStyle name="Normal" xfId="0" builtinId="0"/>
    <cellStyle name="RowLevel_4" xfId="1" builtinId="1" iLevel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14</xdr:row>
      <xdr:rowOff>0</xdr:rowOff>
    </xdr:from>
    <xdr:to>
      <xdr:col>15</xdr:col>
      <xdr:colOff>920750</xdr:colOff>
      <xdr:row>33</xdr:row>
      <xdr:rowOff>111821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100917"/>
          <a:ext cx="8604250" cy="3128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http://www.ffvoile.net/ffv/sportif/ClmtCoureurFiche.asp?clid=1009029X" TargetMode="External"/><Relationship Id="rId7" Type="http://schemas.openxmlformats.org/officeDocument/2006/relationships/hyperlink" Target="http://www.ffvoile.net/ffv/sportif/ClmtCoureurFiche.asp?clid=1013801T" TargetMode="External"/><Relationship Id="rId2" Type="http://schemas.openxmlformats.org/officeDocument/2006/relationships/hyperlink" Target="http://www.ffvoile.net/ffv/sportif/ClmtCoureurFiche.asp?clid=0452910G" TargetMode="External"/><Relationship Id="rId1" Type="http://schemas.openxmlformats.org/officeDocument/2006/relationships/hyperlink" Target="http://www.ffvoile.net/ffv/sportif/ClmtCoureurFiche.asp?clid=1010340N" TargetMode="External"/><Relationship Id="rId6" Type="http://schemas.openxmlformats.org/officeDocument/2006/relationships/hyperlink" Target="http://www.ffvoile.net/ffv/sportif/ClmtCoureurFiche.asp?clid=0924486G" TargetMode="External"/><Relationship Id="rId5" Type="http://schemas.openxmlformats.org/officeDocument/2006/relationships/hyperlink" Target="http://www.ffvoile.net/ffv/sportif/ClmtCoureurFiche.asp?clid=1207352J" TargetMode="External"/><Relationship Id="rId4" Type="http://schemas.openxmlformats.org/officeDocument/2006/relationships/hyperlink" Target="http://www.ffvoile.net/ffv/sportif/ClmtCoureurFiche.asp?clid=1038937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www.ffvoile.net/ffv/sportif/ClmtCoureurFiche.asp?clid=1009029X" TargetMode="External"/><Relationship Id="rId7" Type="http://schemas.openxmlformats.org/officeDocument/2006/relationships/hyperlink" Target="http://www.ffvoile.net/ffv/sportif/ClmtCoureurFiche.asp?clid=0777490L" TargetMode="External"/><Relationship Id="rId2" Type="http://schemas.openxmlformats.org/officeDocument/2006/relationships/hyperlink" Target="http://www.ffvoile.net/ffv/sportif/ClmtCoureurFiche.asp?clid=0777490L" TargetMode="External"/><Relationship Id="rId1" Type="http://schemas.openxmlformats.org/officeDocument/2006/relationships/hyperlink" Target="http://www.ffvoile.net/ffv/sportif/ClmtCoureurFiche.asp?clid=1010340N" TargetMode="External"/><Relationship Id="rId6" Type="http://schemas.openxmlformats.org/officeDocument/2006/relationships/hyperlink" Target="http://www.ffvoile.net/ffv/sportif/ClmtCoureurFiche.asp?clid=1013801T" TargetMode="External"/><Relationship Id="rId5" Type="http://schemas.openxmlformats.org/officeDocument/2006/relationships/hyperlink" Target="http://www.ffvoile.net/ffv/sportif/ClmtCoureurFiche.asp?clid=0924486G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ffvoile.net/ffv/sportif/ClmtCoureurFiche.asp?clid=1038937B" TargetMode="External"/><Relationship Id="rId9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="85" zoomScaleNormal="85" workbookViewId="0">
      <selection activeCell="E24" sqref="E24"/>
    </sheetView>
  </sheetViews>
  <sheetFormatPr defaultColWidth="7" defaultRowHeight="20.25" customHeight="1" x14ac:dyDescent="0.2"/>
  <cols>
    <col min="1" max="1" width="5.140625" style="2" customWidth="1"/>
    <col min="2" max="16384" width="7" style="2"/>
  </cols>
  <sheetData>
    <row r="1" spans="1:18" ht="42.75" customHeight="1" x14ac:dyDescent="0.2">
      <c r="F1" s="58" t="s">
        <v>265</v>
      </c>
    </row>
    <row r="2" spans="1:18" s="57" customFormat="1" ht="21.75" customHeight="1" x14ac:dyDescent="0.2">
      <c r="A2" s="56" t="s">
        <v>114</v>
      </c>
    </row>
    <row r="3" spans="1:18" s="57" customFormat="1" ht="21.75" customHeight="1" x14ac:dyDescent="0.2">
      <c r="A3" s="56" t="s">
        <v>59</v>
      </c>
    </row>
    <row r="4" spans="1:18" s="57" customFormat="1" ht="21.75" customHeight="1" x14ac:dyDescent="0.2">
      <c r="A4" s="56" t="s">
        <v>60</v>
      </c>
    </row>
    <row r="5" spans="1:18" s="57" customFormat="1" ht="27.75" customHeight="1" x14ac:dyDescent="0.2">
      <c r="A5" s="56"/>
    </row>
    <row r="6" spans="1:18" ht="20.25" customHeight="1" x14ac:dyDescent="0.2">
      <c r="A6" s="377" t="s">
        <v>22</v>
      </c>
      <c r="B6" s="378"/>
      <c r="C6" s="376" t="s">
        <v>24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</row>
    <row r="7" spans="1:18" ht="20.25" customHeight="1" x14ac:dyDescent="0.2">
      <c r="A7" s="379"/>
      <c r="B7" s="380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</row>
    <row r="8" spans="1:18" ht="20.25" customHeight="1" x14ac:dyDescent="0.2">
      <c r="A8" s="1" t="s">
        <v>25</v>
      </c>
      <c r="B8" s="10">
        <v>1</v>
      </c>
      <c r="C8" s="25">
        <f>100*((C$7-$B8+1)/C$7)+10*(LOG(C$7/$B8))</f>
        <v>100</v>
      </c>
      <c r="D8" s="18">
        <f t="shared" ref="D8:R23" si="0">100*((D$7-$B8+1)/D$7)+10*(LOG(D$7/$B8))</f>
        <v>103.01029995663981</v>
      </c>
      <c r="E8" s="23">
        <f t="shared" si="0"/>
        <v>104.77121254719663</v>
      </c>
      <c r="F8" s="18">
        <f t="shared" si="0"/>
        <v>106.02059991327963</v>
      </c>
      <c r="G8" s="18">
        <f t="shared" si="0"/>
        <v>106.98970004336019</v>
      </c>
      <c r="H8" s="18">
        <f t="shared" si="0"/>
        <v>107.78151250383644</v>
      </c>
      <c r="I8" s="23">
        <f t="shared" si="0"/>
        <v>108.45098040014257</v>
      </c>
      <c r="J8" s="18">
        <f t="shared" si="0"/>
        <v>109.03089986991944</v>
      </c>
      <c r="K8" s="18">
        <f t="shared" si="0"/>
        <v>109.54242509439325</v>
      </c>
      <c r="L8" s="18">
        <f t="shared" si="0"/>
        <v>110</v>
      </c>
      <c r="M8" s="18">
        <f t="shared" si="0"/>
        <v>110.41392685158225</v>
      </c>
      <c r="N8" s="18">
        <f t="shared" si="0"/>
        <v>110.79181246047625</v>
      </c>
      <c r="O8" s="18">
        <f t="shared" si="0"/>
        <v>111.13943352306836</v>
      </c>
      <c r="P8" s="18">
        <f t="shared" si="0"/>
        <v>111.46128035678238</v>
      </c>
      <c r="Q8" s="18">
        <f t="shared" si="0"/>
        <v>111.76091259055681</v>
      </c>
      <c r="R8" s="19">
        <f t="shared" si="0"/>
        <v>112.04119982655925</v>
      </c>
    </row>
    <row r="9" spans="1:18" ht="20.25" customHeight="1" x14ac:dyDescent="0.2">
      <c r="A9" s="1"/>
      <c r="B9" s="10">
        <v>2</v>
      </c>
      <c r="C9" s="11"/>
      <c r="D9" s="21">
        <f>100*((D$7-$B9+1)/D$7)+10*(LOG(D$7/$B9))</f>
        <v>50</v>
      </c>
      <c r="E9" s="24">
        <f t="shared" si="0"/>
        <v>68.427579257223471</v>
      </c>
      <c r="F9" s="21">
        <f t="shared" si="0"/>
        <v>78.010299956639813</v>
      </c>
      <c r="G9" s="21">
        <f t="shared" si="0"/>
        <v>83.979400086720375</v>
      </c>
      <c r="H9" s="21">
        <f t="shared" si="0"/>
        <v>88.104545880529969</v>
      </c>
      <c r="I9" s="24">
        <f t="shared" si="0"/>
        <v>91.154966157788465</v>
      </c>
      <c r="J9" s="21">
        <f t="shared" si="0"/>
        <v>93.520599913279625</v>
      </c>
      <c r="K9" s="21">
        <f t="shared" si="0"/>
        <v>95.421014026642325</v>
      </c>
      <c r="L9" s="21">
        <f t="shared" si="0"/>
        <v>96.989700043360187</v>
      </c>
      <c r="M9" s="21">
        <f t="shared" si="0"/>
        <v>98.31271780403334</v>
      </c>
      <c r="N9" s="21">
        <f t="shared" si="0"/>
        <v>99.448179170503096</v>
      </c>
      <c r="O9" s="21">
        <f t="shared" si="0"/>
        <v>100.43682587412086</v>
      </c>
      <c r="P9" s="21">
        <f t="shared" si="0"/>
        <v>101.30812325728543</v>
      </c>
      <c r="Q9" s="21">
        <f t="shared" si="0"/>
        <v>102.08394596725033</v>
      </c>
      <c r="R9" s="22">
        <f t="shared" si="0"/>
        <v>102.78089986991944</v>
      </c>
    </row>
    <row r="10" spans="1:18" ht="20.25" customHeight="1" x14ac:dyDescent="0.2">
      <c r="A10" s="1"/>
      <c r="B10" s="10">
        <v>3</v>
      </c>
      <c r="C10" s="11"/>
      <c r="D10" s="12"/>
      <c r="E10" s="21">
        <f t="shared" si="0"/>
        <v>33.333333333333329</v>
      </c>
      <c r="F10" s="21">
        <f t="shared" si="0"/>
        <v>51.249387366082999</v>
      </c>
      <c r="G10" s="21">
        <f t="shared" si="0"/>
        <v>62.218487496163561</v>
      </c>
      <c r="H10" s="21">
        <f t="shared" si="0"/>
        <v>69.67696662330647</v>
      </c>
      <c r="I10" s="24">
        <f t="shared" si="0"/>
        <v>75.108339281517374</v>
      </c>
      <c r="J10" s="21">
        <f t="shared" si="0"/>
        <v>79.259687322722812</v>
      </c>
      <c r="K10" s="21">
        <f t="shared" si="0"/>
        <v>82.548990324974412</v>
      </c>
      <c r="L10" s="21">
        <f t="shared" si="0"/>
        <v>85.228787452803374</v>
      </c>
      <c r="M10" s="21">
        <f t="shared" si="0"/>
        <v>87.460896122567448</v>
      </c>
      <c r="N10" s="21">
        <f t="shared" si="0"/>
        <v>89.353933246612968</v>
      </c>
      <c r="O10" s="21">
        <f t="shared" si="0"/>
        <v>90.983605591256349</v>
      </c>
      <c r="P10" s="21">
        <f t="shared" si="0"/>
        <v>92.404353523871464</v>
      </c>
      <c r="Q10" s="21">
        <f t="shared" si="0"/>
        <v>93.656366710026859</v>
      </c>
      <c r="R10" s="22">
        <f t="shared" si="0"/>
        <v>94.769987279362624</v>
      </c>
    </row>
    <row r="11" spans="1:18" ht="20.25" customHeight="1" x14ac:dyDescent="0.2">
      <c r="A11" s="1"/>
      <c r="B11" s="10">
        <v>4</v>
      </c>
      <c r="C11" s="11"/>
      <c r="D11" s="12"/>
      <c r="E11" s="12"/>
      <c r="F11" s="21">
        <f t="shared" si="0"/>
        <v>25</v>
      </c>
      <c r="G11" s="21">
        <f t="shared" si="0"/>
        <v>40.969100130080562</v>
      </c>
      <c r="H11" s="21">
        <f t="shared" si="0"/>
        <v>51.760912590556813</v>
      </c>
      <c r="I11" s="24">
        <f t="shared" si="0"/>
        <v>59.573237629720083</v>
      </c>
      <c r="J11" s="21">
        <f t="shared" si="0"/>
        <v>65.510299956639813</v>
      </c>
      <c r="K11" s="21">
        <f t="shared" si="0"/>
        <v>70.188491847780284</v>
      </c>
      <c r="L11" s="21">
        <f t="shared" si="0"/>
        <v>73.979400086720375</v>
      </c>
      <c r="M11" s="21">
        <f t="shared" si="0"/>
        <v>77.120599665575355</v>
      </c>
      <c r="N11" s="21">
        <f t="shared" si="0"/>
        <v>79.771212547196626</v>
      </c>
      <c r="O11" s="21">
        <f t="shared" si="0"/>
        <v>82.041910532865671</v>
      </c>
      <c r="P11" s="21">
        <f t="shared" si="0"/>
        <v>84.012109014931326</v>
      </c>
      <c r="Q11" s="21">
        <f t="shared" si="0"/>
        <v>85.740312677277188</v>
      </c>
      <c r="R11" s="22">
        <f t="shared" si="0"/>
        <v>87.270599913279625</v>
      </c>
    </row>
    <row r="12" spans="1:18" ht="20.25" customHeight="1" x14ac:dyDescent="0.2">
      <c r="A12" s="1"/>
      <c r="B12" s="10">
        <v>5</v>
      </c>
      <c r="C12" s="11"/>
      <c r="D12" s="12"/>
      <c r="E12" s="12"/>
      <c r="F12" s="12"/>
      <c r="G12" s="21">
        <f t="shared" si="0"/>
        <v>20</v>
      </c>
      <c r="H12" s="21">
        <f t="shared" si="0"/>
        <v>34.12514579380958</v>
      </c>
      <c r="I12" s="24">
        <f t="shared" si="0"/>
        <v>44.318423213925236</v>
      </c>
      <c r="J12" s="21">
        <f t="shared" si="0"/>
        <v>52.04119982655925</v>
      </c>
      <c r="K12" s="21">
        <f t="shared" si="0"/>
        <v>58.108280606588615</v>
      </c>
      <c r="L12" s="21">
        <f t="shared" si="0"/>
        <v>63.010299956639813</v>
      </c>
      <c r="M12" s="21">
        <f t="shared" si="0"/>
        <v>67.060590444585699</v>
      </c>
      <c r="N12" s="21">
        <f t="shared" si="0"/>
        <v>70.468779083782721</v>
      </c>
      <c r="O12" s="21">
        <f t="shared" si="0"/>
        <v>73.380502710477401</v>
      </c>
      <c r="P12" s="21">
        <f t="shared" si="0"/>
        <v>75.900151741993625</v>
      </c>
      <c r="Q12" s="21">
        <f t="shared" si="0"/>
        <v>78.104545880529955</v>
      </c>
      <c r="R12" s="22">
        <f t="shared" si="0"/>
        <v>80.051499783199063</v>
      </c>
    </row>
    <row r="13" spans="1:18" ht="20.25" customHeight="1" x14ac:dyDescent="0.2">
      <c r="A13" s="1"/>
      <c r="B13" s="10">
        <v>6</v>
      </c>
      <c r="C13" s="11"/>
      <c r="D13" s="12"/>
      <c r="E13" s="12"/>
      <c r="F13" s="12"/>
      <c r="G13" s="12"/>
      <c r="H13" s="21">
        <f t="shared" si="0"/>
        <v>16.666666666666664</v>
      </c>
      <c r="I13" s="24">
        <f t="shared" si="0"/>
        <v>29.2408964677347</v>
      </c>
      <c r="J13" s="21">
        <f t="shared" si="0"/>
        <v>38.749387366082999</v>
      </c>
      <c r="K13" s="21">
        <f t="shared" si="0"/>
        <v>46.205357035001256</v>
      </c>
      <c r="L13" s="21">
        <f t="shared" si="0"/>
        <v>52.218487496163561</v>
      </c>
      <c r="M13" s="21">
        <f t="shared" si="0"/>
        <v>57.177868893200355</v>
      </c>
      <c r="N13" s="21">
        <f t="shared" si="0"/>
        <v>61.343633289973148</v>
      </c>
      <c r="O13" s="21">
        <f t="shared" si="0"/>
        <v>64.896382557693471</v>
      </c>
      <c r="P13" s="21">
        <f t="shared" si="0"/>
        <v>67.965482138660235</v>
      </c>
      <c r="Q13" s="21">
        <f t="shared" si="0"/>
        <v>70.646066753387032</v>
      </c>
      <c r="R13" s="22">
        <f t="shared" si="0"/>
        <v>73.009687322722812</v>
      </c>
    </row>
    <row r="14" spans="1:18" ht="20.25" customHeight="1" x14ac:dyDescent="0.2">
      <c r="A14" s="1"/>
      <c r="B14" s="10">
        <v>7</v>
      </c>
      <c r="C14" s="11"/>
      <c r="D14" s="12"/>
      <c r="E14" s="12"/>
      <c r="F14" s="12"/>
      <c r="G14" s="12"/>
      <c r="H14" s="12"/>
      <c r="I14" s="21">
        <f t="shared" si="0"/>
        <v>14.285714285714285</v>
      </c>
      <c r="J14" s="21">
        <f t="shared" si="0"/>
        <v>25.579919469776868</v>
      </c>
      <c r="K14" s="21">
        <f t="shared" si="0"/>
        <v>34.424778027584011</v>
      </c>
      <c r="L14" s="21">
        <f t="shared" si="0"/>
        <v>41.549019599857431</v>
      </c>
      <c r="M14" s="21">
        <f t="shared" si="0"/>
        <v>47.417491905985138</v>
      </c>
      <c r="N14" s="21">
        <f t="shared" si="0"/>
        <v>52.340832060333682</v>
      </c>
      <c r="O14" s="21">
        <f t="shared" si="0"/>
        <v>56.534606969079647</v>
      </c>
      <c r="P14" s="21">
        <f t="shared" si="0"/>
        <v>60.153157099496951</v>
      </c>
      <c r="Q14" s="21">
        <f t="shared" si="0"/>
        <v>63.309932190414244</v>
      </c>
      <c r="R14" s="22">
        <f t="shared" si="0"/>
        <v>66.090219426416681</v>
      </c>
    </row>
    <row r="15" spans="1:18" ht="20.25" customHeight="1" x14ac:dyDescent="0.2">
      <c r="A15" s="1"/>
      <c r="B15" s="10">
        <v>8</v>
      </c>
      <c r="C15" s="11"/>
      <c r="D15" s="12"/>
      <c r="E15" s="12"/>
      <c r="F15" s="12"/>
      <c r="G15" s="12"/>
      <c r="H15" s="12"/>
      <c r="I15" s="12"/>
      <c r="J15" s="21">
        <f t="shared" si="0"/>
        <v>12.5</v>
      </c>
      <c r="K15" s="21">
        <f t="shared" si="0"/>
        <v>22.733747446696036</v>
      </c>
      <c r="L15" s="21">
        <f t="shared" si="0"/>
        <v>30.969100130080562</v>
      </c>
      <c r="M15" s="21">
        <f t="shared" si="0"/>
        <v>37.746663345299183</v>
      </c>
      <c r="N15" s="21">
        <f t="shared" si="0"/>
        <v>43.427579257223485</v>
      </c>
      <c r="O15" s="21">
        <f t="shared" si="0"/>
        <v>48.262379806995085</v>
      </c>
      <c r="P15" s="21">
        <f t="shared" si="0"/>
        <v>52.430380486862944</v>
      </c>
      <c r="Q15" s="21">
        <f t="shared" si="0"/>
        <v>56.063346053970712</v>
      </c>
      <c r="R15" s="22">
        <f t="shared" si="0"/>
        <v>59.260299956639813</v>
      </c>
    </row>
    <row r="16" spans="1:18" ht="20.25" customHeight="1" x14ac:dyDescent="0.2">
      <c r="A16" s="1"/>
      <c r="B16" s="10">
        <v>9</v>
      </c>
      <c r="C16" s="11"/>
      <c r="D16" s="30"/>
      <c r="E16" s="12"/>
      <c r="F16" s="12"/>
      <c r="G16" s="12"/>
      <c r="H16" s="12"/>
      <c r="I16" s="12"/>
      <c r="J16" s="12"/>
      <c r="K16" s="21">
        <f t="shared" si="0"/>
        <v>11.111111111111111</v>
      </c>
      <c r="L16" s="21">
        <f t="shared" si="0"/>
        <v>20.457574905606752</v>
      </c>
      <c r="M16" s="21">
        <f t="shared" si="0"/>
        <v>28.144229029916271</v>
      </c>
      <c r="N16" s="21">
        <f t="shared" si="0"/>
        <v>34.582720699416328</v>
      </c>
      <c r="O16" s="21">
        <f t="shared" si="0"/>
        <v>40.058546890213584</v>
      </c>
      <c r="P16" s="21">
        <f t="shared" si="0"/>
        <v>44.775998119531984</v>
      </c>
      <c r="Q16" s="21">
        <f t="shared" si="0"/>
        <v>48.885154162830226</v>
      </c>
      <c r="R16" s="22">
        <f t="shared" si="0"/>
        <v>52.498774732165998</v>
      </c>
    </row>
    <row r="17" spans="1:18" ht="20.25" customHeight="1" x14ac:dyDescent="0.2">
      <c r="A17" s="1"/>
      <c r="B17" s="10">
        <v>10</v>
      </c>
      <c r="C17" s="11"/>
      <c r="D17" s="31"/>
      <c r="E17" s="13"/>
      <c r="F17" s="13"/>
      <c r="G17" s="13"/>
      <c r="H17" s="13"/>
      <c r="I17" s="13"/>
      <c r="J17" s="13"/>
      <c r="K17" s="12"/>
      <c r="L17" s="21">
        <f t="shared" si="0"/>
        <v>10</v>
      </c>
      <c r="M17" s="21">
        <f t="shared" si="0"/>
        <v>18.595745033400433</v>
      </c>
      <c r="N17" s="24">
        <f t="shared" si="0"/>
        <v>25.791812460476248</v>
      </c>
      <c r="O17" s="21">
        <f t="shared" si="0"/>
        <v>31.908664292299139</v>
      </c>
      <c r="P17" s="21">
        <f t="shared" si="0"/>
        <v>37.175566071068097</v>
      </c>
      <c r="Q17" s="21">
        <f t="shared" si="0"/>
        <v>41.760912590556813</v>
      </c>
      <c r="R17" s="22">
        <f t="shared" si="0"/>
        <v>45.79119982655925</v>
      </c>
    </row>
    <row r="18" spans="1:18" ht="20.25" customHeight="1" x14ac:dyDescent="0.2">
      <c r="A18" s="1"/>
      <c r="B18" s="10">
        <v>11</v>
      </c>
      <c r="C18" s="11"/>
      <c r="D18" s="381" t="s">
        <v>23</v>
      </c>
      <c r="E18" s="382"/>
      <c r="F18" s="382"/>
      <c r="G18" s="382"/>
      <c r="H18" s="382"/>
      <c r="I18" s="382"/>
      <c r="J18" s="383"/>
      <c r="K18" s="12"/>
      <c r="L18" s="12"/>
      <c r="M18" s="21">
        <f t="shared" si="0"/>
        <v>9.0909090909090917</v>
      </c>
      <c r="N18" s="24">
        <f t="shared" si="0"/>
        <v>17.044552275560662</v>
      </c>
      <c r="O18" s="21">
        <f t="shared" si="0"/>
        <v>23.802429748409192</v>
      </c>
      <c r="P18" s="21">
        <f t="shared" si="0"/>
        <v>29.618782076628698</v>
      </c>
      <c r="Q18" s="21">
        <f t="shared" si="0"/>
        <v>34.680319072307888</v>
      </c>
      <c r="R18" s="22">
        <f t="shared" si="0"/>
        <v>39.127272974976997</v>
      </c>
    </row>
    <row r="19" spans="1:18" ht="20.25" customHeight="1" x14ac:dyDescent="0.2">
      <c r="A19" s="1"/>
      <c r="B19" s="10">
        <v>12</v>
      </c>
      <c r="C19" s="11"/>
      <c r="D19" s="384" t="s">
        <v>26</v>
      </c>
      <c r="E19" s="385"/>
      <c r="F19" s="385"/>
      <c r="G19" s="385"/>
      <c r="H19" s="385"/>
      <c r="I19" s="385"/>
      <c r="J19" s="386"/>
      <c r="K19" s="12"/>
      <c r="L19" s="12"/>
      <c r="M19" s="12"/>
      <c r="N19" s="21">
        <f t="shared" si="0"/>
        <v>8.3333333333333321</v>
      </c>
      <c r="O19" s="20">
        <f t="shared" si="0"/>
        <v>15.732236447207503</v>
      </c>
      <c r="P19" s="21">
        <f t="shared" si="0"/>
        <v>22.098039324877558</v>
      </c>
      <c r="Q19" s="21">
        <f t="shared" si="0"/>
        <v>27.635766796747234</v>
      </c>
      <c r="R19" s="22">
        <f t="shared" si="0"/>
        <v>32.499387366082999</v>
      </c>
    </row>
    <row r="20" spans="1:18" ht="20.25" customHeight="1" x14ac:dyDescent="0.2">
      <c r="A20" s="1"/>
      <c r="B20" s="10">
        <v>13</v>
      </c>
      <c r="C20" s="11"/>
      <c r="D20" s="4"/>
      <c r="E20" s="4"/>
      <c r="F20" s="4"/>
      <c r="G20" s="4"/>
      <c r="H20" s="4"/>
      <c r="I20" s="4"/>
      <c r="J20" s="4"/>
      <c r="K20" s="12"/>
      <c r="L20" s="12"/>
      <c r="M20" s="12"/>
      <c r="N20" s="12"/>
      <c r="O20" s="21">
        <f t="shared" si="0"/>
        <v>7.6923076923076925</v>
      </c>
      <c r="P20" s="21">
        <f t="shared" si="0"/>
        <v>14.607561119428297</v>
      </c>
      <c r="Q20" s="21">
        <f t="shared" si="0"/>
        <v>20.621479067488444</v>
      </c>
      <c r="R20" s="22">
        <f t="shared" si="0"/>
        <v>25.901766303490881</v>
      </c>
    </row>
    <row r="21" spans="1:18" ht="20.25" customHeight="1" x14ac:dyDescent="0.2">
      <c r="A21" s="1"/>
      <c r="B21" s="10">
        <v>14</v>
      </c>
      <c r="C21" s="11"/>
      <c r="D21" s="5" t="s">
        <v>37</v>
      </c>
      <c r="E21" s="6"/>
      <c r="F21" s="6"/>
      <c r="G21" s="6"/>
      <c r="H21" s="6"/>
      <c r="I21" s="6"/>
      <c r="J21" s="7"/>
      <c r="K21" s="12"/>
      <c r="L21" s="12"/>
      <c r="M21" s="12"/>
      <c r="N21" s="12"/>
      <c r="O21" s="29"/>
      <c r="P21" s="21">
        <f t="shared" si="0"/>
        <v>7.1428571428571423</v>
      </c>
      <c r="Q21" s="26">
        <f t="shared" si="0"/>
        <v>13.632965567107766</v>
      </c>
      <c r="R21" s="22">
        <f t="shared" si="0"/>
        <v>19.329919469776868</v>
      </c>
    </row>
    <row r="22" spans="1:18" ht="20.25" customHeight="1" x14ac:dyDescent="0.2">
      <c r="A22" s="1"/>
      <c r="B22" s="10">
        <v>15</v>
      </c>
      <c r="C22" s="14"/>
      <c r="D22" s="8" t="s">
        <v>38</v>
      </c>
      <c r="E22" s="3"/>
      <c r="F22" s="3"/>
      <c r="G22" s="3"/>
      <c r="H22" s="3"/>
      <c r="I22" s="3"/>
      <c r="J22" s="9"/>
      <c r="K22" s="16"/>
      <c r="L22" s="16"/>
      <c r="M22" s="16"/>
      <c r="N22" s="16"/>
      <c r="O22" s="16"/>
      <c r="P22" s="16"/>
      <c r="Q22" s="21">
        <f t="shared" si="0"/>
        <v>6.666666666666667</v>
      </c>
      <c r="R22" s="27">
        <f t="shared" si="0"/>
        <v>12.780287236002435</v>
      </c>
    </row>
    <row r="23" spans="1:18" ht="20.25" customHeight="1" x14ac:dyDescent="0.2">
      <c r="A23" s="1"/>
      <c r="B23" s="10">
        <v>16</v>
      </c>
      <c r="C23" s="15"/>
      <c r="D23" s="3"/>
      <c r="E23" s="3"/>
      <c r="F23" s="3"/>
      <c r="G23" s="3"/>
      <c r="H23" s="3"/>
      <c r="I23" s="3"/>
      <c r="J23" s="3"/>
      <c r="K23" s="17"/>
      <c r="L23" s="17"/>
      <c r="M23" s="17"/>
      <c r="N23" s="17"/>
      <c r="O23" s="17"/>
      <c r="P23" s="17"/>
      <c r="Q23" s="17"/>
      <c r="R23" s="28">
        <f t="shared" si="0"/>
        <v>6.25</v>
      </c>
    </row>
  </sheetData>
  <mergeCells count="5">
    <mergeCell ref="A8:A23"/>
    <mergeCell ref="C6:R6"/>
    <mergeCell ref="A6:B7"/>
    <mergeCell ref="D18:J18"/>
    <mergeCell ref="D19:J19"/>
  </mergeCells>
  <phoneticPr fontId="4" type="noConversion"/>
  <pageMargins left="0.95" right="0.78740157499999996" top="0.71" bottom="0.38" header="0.4921259845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zoomScale="80" zoomScaleNormal="80" workbookViewId="0"/>
  </sheetViews>
  <sheetFormatPr defaultColWidth="11.5703125" defaultRowHeight="12.75" x14ac:dyDescent="0.2"/>
  <cols>
    <col min="1" max="1" width="5.7109375" customWidth="1"/>
    <col min="2" max="2" width="9.5703125" bestFit="1" customWidth="1"/>
    <col min="3" max="3" width="24.85546875" bestFit="1" customWidth="1"/>
    <col min="4" max="4" width="25.7109375" bestFit="1" customWidth="1"/>
    <col min="5" max="5" width="0.85546875" customWidth="1"/>
    <col min="6" max="6" width="8" bestFit="1" customWidth="1"/>
    <col min="7" max="7" width="7.140625" bestFit="1" customWidth="1"/>
    <col min="8" max="8" width="6.28515625" bestFit="1" customWidth="1"/>
    <col min="9" max="9" width="5.7109375" bestFit="1" customWidth="1"/>
    <col min="10" max="10" width="4.5703125" customWidth="1"/>
    <col min="11" max="11" width="5.7109375" bestFit="1" customWidth="1"/>
    <col min="12" max="12" width="4.5703125" customWidth="1"/>
    <col min="13" max="13" width="5.42578125" bestFit="1" customWidth="1"/>
    <col min="14" max="14" width="4.5703125" customWidth="1"/>
    <col min="15" max="15" width="7.85546875" customWidth="1"/>
    <col min="16" max="16" width="14.5703125" customWidth="1"/>
    <col min="17" max="17" width="5.42578125" bestFit="1" customWidth="1"/>
    <col min="18" max="18" width="8.28515625" style="74" customWidth="1"/>
    <col min="19" max="19" width="25.5703125" bestFit="1" customWidth="1"/>
    <col min="20" max="20" width="32.7109375" bestFit="1" customWidth="1"/>
    <col min="21" max="21" width="8.28515625" style="74" bestFit="1" customWidth="1"/>
    <col min="22" max="22" width="7" bestFit="1" customWidth="1"/>
    <col min="23" max="23" width="6.42578125" bestFit="1" customWidth="1"/>
    <col min="24" max="25" width="6.42578125" customWidth="1"/>
    <col min="26" max="26" width="1.5703125" customWidth="1"/>
  </cols>
  <sheetData>
    <row r="1" spans="1:26" ht="13.5" customHeight="1" x14ac:dyDescent="0.2">
      <c r="C1" s="76" t="s">
        <v>993</v>
      </c>
      <c r="S1" t="s">
        <v>101</v>
      </c>
    </row>
    <row r="2" spans="1:26" ht="13.5" customHeight="1" x14ac:dyDescent="0.2"/>
    <row r="3" spans="1:26" ht="38.25" customHeight="1" x14ac:dyDescent="0.2">
      <c r="A3" s="44" t="s">
        <v>27</v>
      </c>
      <c r="B3" s="44" t="s">
        <v>28</v>
      </c>
      <c r="C3" s="44" t="s">
        <v>29</v>
      </c>
      <c r="D3" s="45" t="s">
        <v>40</v>
      </c>
      <c r="F3" s="33" t="s">
        <v>36</v>
      </c>
      <c r="G3" s="33" t="s">
        <v>35</v>
      </c>
      <c r="H3" s="33" t="s">
        <v>31</v>
      </c>
      <c r="I3" s="405" t="s">
        <v>41</v>
      </c>
      <c r="J3" s="406"/>
      <c r="K3" s="407" t="s">
        <v>42</v>
      </c>
      <c r="L3" s="406"/>
      <c r="M3" s="407" t="s">
        <v>43</v>
      </c>
      <c r="N3" s="406"/>
      <c r="O3" s="33" t="s">
        <v>39</v>
      </c>
      <c r="Q3" s="78" t="s">
        <v>27</v>
      </c>
      <c r="R3" s="78" t="s">
        <v>28</v>
      </c>
      <c r="S3" s="78" t="s">
        <v>29</v>
      </c>
      <c r="T3" s="78" t="s">
        <v>30</v>
      </c>
      <c r="U3" s="78" t="s">
        <v>3</v>
      </c>
      <c r="V3" s="78" t="s">
        <v>11</v>
      </c>
      <c r="W3" s="78" t="s">
        <v>68</v>
      </c>
      <c r="X3" s="78" t="s">
        <v>69</v>
      </c>
      <c r="Y3" s="78" t="s">
        <v>70</v>
      </c>
      <c r="Z3" s="119"/>
    </row>
    <row r="4" spans="1:26" ht="13.5" customHeight="1" x14ac:dyDescent="0.2">
      <c r="A4" s="33">
        <v>1</v>
      </c>
      <c r="B4" s="82" t="s">
        <v>314</v>
      </c>
      <c r="C4" s="80" t="s">
        <v>262</v>
      </c>
      <c r="D4" s="79" t="s">
        <v>396</v>
      </c>
      <c r="F4" s="33" t="s">
        <v>83</v>
      </c>
      <c r="G4" s="35">
        <v>5</v>
      </c>
      <c r="H4" s="47" t="s">
        <v>5</v>
      </c>
      <c r="I4" s="274">
        <v>1</v>
      </c>
      <c r="J4" s="38">
        <f t="shared" ref="J4:J33" si="0">IF(OR(I4="DSQ",I4="RAF",I4="DNC",I4="DPG"),0,IF(OR(I4="DNS",I4="DNF"),100*(($G4-$G4+1)/$G4)+10*(LOG($G4/$G4)),100*(($G4-I4+1)/$G4)+10*(LOG($G4/I4))))</f>
        <v>106.98970004336019</v>
      </c>
      <c r="K4" s="274">
        <v>1</v>
      </c>
      <c r="L4" s="38">
        <f t="shared" ref="L4:L33" si="1">IF(OR(K4="DSQ",K4="RAF",K4="DNC",K4="DPG"),0,IF(OR(K4="DNS",K4="DNF"),100*(($G4-$G4+1)/$G4)+10*(LOG($G4/$G4)),100*(($G4-K4+1)/$G4)+10*(LOG($G4/K4))))</f>
        <v>106.98970004336019</v>
      </c>
      <c r="M4" s="274">
        <v>1</v>
      </c>
      <c r="N4" s="38">
        <f t="shared" ref="N4:N33" si="2">IF(OR(M4="DSQ",M4="RAF",M4="DNC",M4="DPG"),0,IF(OR(M4="DNS",M4="DNF"),100*(($G4-$G4+1)/$G4)+10*(LOG($G4/$G4)),100*(($G4-M4+1)/$G4)+10*(LOG($G4/M4))))</f>
        <v>106.98970004336019</v>
      </c>
      <c r="O4" s="41">
        <f t="shared" ref="O4:O33" si="3">J4+L4+N4</f>
        <v>320.96910013008056</v>
      </c>
      <c r="Q4" s="308" t="s">
        <v>83</v>
      </c>
      <c r="R4" s="196" t="s">
        <v>964</v>
      </c>
      <c r="S4" s="197" t="s">
        <v>129</v>
      </c>
      <c r="T4" s="198" t="s">
        <v>926</v>
      </c>
      <c r="U4" s="196" t="s">
        <v>46</v>
      </c>
      <c r="V4" s="195" t="s">
        <v>89</v>
      </c>
      <c r="W4" s="196">
        <v>1</v>
      </c>
      <c r="X4" s="196">
        <v>1</v>
      </c>
      <c r="Y4" s="196">
        <v>3</v>
      </c>
      <c r="Z4" s="120"/>
    </row>
    <row r="5" spans="1:26" ht="13.5" customHeight="1" x14ac:dyDescent="0.2">
      <c r="A5" s="33">
        <v>2</v>
      </c>
      <c r="B5" s="82" t="s">
        <v>266</v>
      </c>
      <c r="C5" s="80" t="s">
        <v>267</v>
      </c>
      <c r="D5" s="79" t="s">
        <v>988</v>
      </c>
      <c r="F5" s="33" t="s">
        <v>83</v>
      </c>
      <c r="G5" s="35">
        <v>5</v>
      </c>
      <c r="H5" s="47" t="s">
        <v>44</v>
      </c>
      <c r="I5" s="274">
        <v>1</v>
      </c>
      <c r="J5" s="38">
        <f t="shared" si="0"/>
        <v>106.98970004336019</v>
      </c>
      <c r="K5" s="274">
        <v>1</v>
      </c>
      <c r="L5" s="38">
        <f t="shared" si="1"/>
        <v>106.98970004336019</v>
      </c>
      <c r="M5" s="274">
        <v>1</v>
      </c>
      <c r="N5" s="38">
        <f t="shared" si="2"/>
        <v>106.98970004336019</v>
      </c>
      <c r="O5" s="41">
        <f t="shared" si="3"/>
        <v>320.96910013008056</v>
      </c>
      <c r="Q5" s="308" t="s">
        <v>85</v>
      </c>
      <c r="R5" s="196" t="s">
        <v>865</v>
      </c>
      <c r="S5" s="197" t="s">
        <v>247</v>
      </c>
      <c r="T5" s="198" t="s">
        <v>907</v>
      </c>
      <c r="U5" s="196" t="s">
        <v>46</v>
      </c>
      <c r="V5" s="195" t="s">
        <v>91</v>
      </c>
      <c r="W5" s="196">
        <v>4</v>
      </c>
      <c r="X5" s="196">
        <v>3</v>
      </c>
      <c r="Y5" s="196">
        <v>1</v>
      </c>
      <c r="Z5" s="120"/>
    </row>
    <row r="6" spans="1:26" ht="13.5" customHeight="1" x14ac:dyDescent="0.2">
      <c r="A6" s="33">
        <v>3</v>
      </c>
      <c r="B6" s="82" t="s">
        <v>82</v>
      </c>
      <c r="C6" s="80" t="s">
        <v>136</v>
      </c>
      <c r="D6" s="79" t="s">
        <v>323</v>
      </c>
      <c r="F6" s="33" t="s">
        <v>83</v>
      </c>
      <c r="G6" s="35">
        <v>10</v>
      </c>
      <c r="H6" s="47" t="s">
        <v>6</v>
      </c>
      <c r="I6" s="274">
        <v>1</v>
      </c>
      <c r="J6" s="38">
        <f t="shared" si="0"/>
        <v>110</v>
      </c>
      <c r="K6" s="274">
        <v>1</v>
      </c>
      <c r="L6" s="38">
        <f t="shared" si="1"/>
        <v>110</v>
      </c>
      <c r="M6" s="274">
        <v>2</v>
      </c>
      <c r="N6" s="38">
        <f t="shared" si="2"/>
        <v>96.989700043360187</v>
      </c>
      <c r="O6" s="41">
        <f t="shared" si="3"/>
        <v>316.98970004336019</v>
      </c>
      <c r="Q6" s="308" t="s">
        <v>87</v>
      </c>
      <c r="R6" s="196" t="s">
        <v>868</v>
      </c>
      <c r="S6" s="197" t="s">
        <v>143</v>
      </c>
      <c r="T6" s="198" t="s">
        <v>965</v>
      </c>
      <c r="U6" s="196" t="s">
        <v>46</v>
      </c>
      <c r="V6" s="195" t="s">
        <v>94</v>
      </c>
      <c r="W6" s="196">
        <v>3</v>
      </c>
      <c r="X6" s="196">
        <v>5</v>
      </c>
      <c r="Y6" s="196">
        <v>2</v>
      </c>
      <c r="Z6" s="120"/>
    </row>
    <row r="7" spans="1:26" ht="13.5" customHeight="1" x14ac:dyDescent="0.2">
      <c r="A7" s="33">
        <v>4</v>
      </c>
      <c r="B7" s="82" t="s">
        <v>964</v>
      </c>
      <c r="C7" s="80" t="s">
        <v>129</v>
      </c>
      <c r="D7" s="79" t="s">
        <v>926</v>
      </c>
      <c r="F7" s="33" t="s">
        <v>83</v>
      </c>
      <c r="G7" s="35">
        <v>10</v>
      </c>
      <c r="H7" s="47" t="s">
        <v>46</v>
      </c>
      <c r="I7" s="274">
        <v>1</v>
      </c>
      <c r="J7" s="38">
        <f t="shared" si="0"/>
        <v>110</v>
      </c>
      <c r="K7" s="274">
        <v>1</v>
      </c>
      <c r="L7" s="38">
        <f t="shared" si="1"/>
        <v>110</v>
      </c>
      <c r="M7" s="274">
        <v>3</v>
      </c>
      <c r="N7" s="38">
        <f t="shared" si="2"/>
        <v>85.228787452803374</v>
      </c>
      <c r="O7" s="41">
        <f t="shared" si="3"/>
        <v>305.22878745280337</v>
      </c>
      <c r="Q7" s="308" t="s">
        <v>84</v>
      </c>
      <c r="R7" s="196" t="s">
        <v>284</v>
      </c>
      <c r="S7" s="197" t="s">
        <v>246</v>
      </c>
      <c r="T7" s="198" t="s">
        <v>345</v>
      </c>
      <c r="U7" s="196" t="s">
        <v>46</v>
      </c>
      <c r="V7" s="195" t="s">
        <v>96</v>
      </c>
      <c r="W7" s="196">
        <v>5</v>
      </c>
      <c r="X7" s="196">
        <v>2</v>
      </c>
      <c r="Y7" s="196">
        <v>4</v>
      </c>
      <c r="Z7" s="120"/>
    </row>
    <row r="8" spans="1:26" ht="13.5" customHeight="1" x14ac:dyDescent="0.2">
      <c r="A8" s="33">
        <v>5</v>
      </c>
      <c r="B8" s="82" t="s">
        <v>385</v>
      </c>
      <c r="C8" s="80" t="s">
        <v>386</v>
      </c>
      <c r="D8" s="79" t="s">
        <v>387</v>
      </c>
      <c r="F8" s="33" t="s">
        <v>85</v>
      </c>
      <c r="G8" s="35">
        <v>10</v>
      </c>
      <c r="H8" s="47" t="s">
        <v>6</v>
      </c>
      <c r="I8" s="274">
        <v>2</v>
      </c>
      <c r="J8" s="38">
        <f t="shared" si="0"/>
        <v>96.989700043360187</v>
      </c>
      <c r="K8" s="274">
        <v>2</v>
      </c>
      <c r="L8" s="38">
        <f t="shared" si="1"/>
        <v>96.989700043360187</v>
      </c>
      <c r="M8" s="274">
        <v>1</v>
      </c>
      <c r="N8" s="38">
        <f t="shared" si="2"/>
        <v>110</v>
      </c>
      <c r="O8" s="41">
        <f t="shared" si="3"/>
        <v>303.97940008672037</v>
      </c>
      <c r="Q8" s="308" t="s">
        <v>89</v>
      </c>
      <c r="R8" s="196" t="s">
        <v>346</v>
      </c>
      <c r="S8" s="197" t="s">
        <v>347</v>
      </c>
      <c r="T8" s="198" t="s">
        <v>348</v>
      </c>
      <c r="U8" s="196" t="s">
        <v>46</v>
      </c>
      <c r="V8" s="195" t="s">
        <v>105</v>
      </c>
      <c r="W8" s="196">
        <v>2</v>
      </c>
      <c r="X8" s="196">
        <v>4</v>
      </c>
      <c r="Y8" s="196">
        <v>9</v>
      </c>
      <c r="Z8" s="120"/>
    </row>
    <row r="9" spans="1:26" ht="13.5" customHeight="1" x14ac:dyDescent="0.2">
      <c r="A9" s="33">
        <v>6</v>
      </c>
      <c r="B9" s="82" t="s">
        <v>865</v>
      </c>
      <c r="C9" s="80" t="s">
        <v>247</v>
      </c>
      <c r="D9" s="79" t="s">
        <v>907</v>
      </c>
      <c r="F9" s="33" t="s">
        <v>85</v>
      </c>
      <c r="G9" s="35">
        <v>10</v>
      </c>
      <c r="H9" s="47" t="s">
        <v>46</v>
      </c>
      <c r="I9" s="274">
        <v>4</v>
      </c>
      <c r="J9" s="38">
        <f t="shared" si="0"/>
        <v>73.979400086720375</v>
      </c>
      <c r="K9" s="274">
        <v>3</v>
      </c>
      <c r="L9" s="38">
        <f t="shared" si="1"/>
        <v>85.228787452803374</v>
      </c>
      <c r="M9" s="274">
        <v>1</v>
      </c>
      <c r="N9" s="38">
        <f t="shared" si="2"/>
        <v>110</v>
      </c>
      <c r="O9" s="41">
        <f t="shared" si="3"/>
        <v>269.20818753952375</v>
      </c>
      <c r="Q9" s="308" t="s">
        <v>93</v>
      </c>
      <c r="R9" s="196" t="s">
        <v>966</v>
      </c>
      <c r="S9" s="197" t="s">
        <v>160</v>
      </c>
      <c r="T9" s="198" t="s">
        <v>908</v>
      </c>
      <c r="U9" s="196" t="s">
        <v>46</v>
      </c>
      <c r="V9" s="195" t="s">
        <v>175</v>
      </c>
      <c r="W9" s="196">
        <v>7</v>
      </c>
      <c r="X9" s="196">
        <v>6</v>
      </c>
      <c r="Y9" s="196">
        <v>5</v>
      </c>
      <c r="Z9" s="120"/>
    </row>
    <row r="10" spans="1:26" ht="13.5" customHeight="1" x14ac:dyDescent="0.2">
      <c r="A10" s="33">
        <v>7</v>
      </c>
      <c r="B10" s="82" t="s">
        <v>868</v>
      </c>
      <c r="C10" s="80" t="s">
        <v>143</v>
      </c>
      <c r="D10" s="79" t="s">
        <v>965</v>
      </c>
      <c r="F10" s="33" t="s">
        <v>87</v>
      </c>
      <c r="G10" s="35">
        <v>10</v>
      </c>
      <c r="H10" s="47" t="s">
        <v>46</v>
      </c>
      <c r="I10" s="274">
        <v>3</v>
      </c>
      <c r="J10" s="38">
        <f t="shared" si="0"/>
        <v>85.228787452803374</v>
      </c>
      <c r="K10" s="274">
        <v>5</v>
      </c>
      <c r="L10" s="38">
        <f t="shared" si="1"/>
        <v>63.010299956639813</v>
      </c>
      <c r="M10" s="274">
        <v>2</v>
      </c>
      <c r="N10" s="38">
        <f t="shared" si="2"/>
        <v>96.989700043360187</v>
      </c>
      <c r="O10" s="41">
        <f t="shared" si="3"/>
        <v>245.22878745280337</v>
      </c>
      <c r="Q10" s="308" t="s">
        <v>90</v>
      </c>
      <c r="R10" s="196" t="s">
        <v>967</v>
      </c>
      <c r="S10" s="197" t="s">
        <v>968</v>
      </c>
      <c r="T10" s="198" t="s">
        <v>969</v>
      </c>
      <c r="U10" s="196" t="s">
        <v>46</v>
      </c>
      <c r="V10" s="195" t="s">
        <v>98</v>
      </c>
      <c r="W10" s="196">
        <v>6</v>
      </c>
      <c r="X10" s="196">
        <v>7</v>
      </c>
      <c r="Y10" s="196">
        <v>6</v>
      </c>
      <c r="Z10" s="120"/>
    </row>
    <row r="11" spans="1:26" ht="13.5" customHeight="1" x14ac:dyDescent="0.2">
      <c r="A11" s="33">
        <v>8</v>
      </c>
      <c r="B11" s="82" t="s">
        <v>284</v>
      </c>
      <c r="C11" s="80" t="s">
        <v>246</v>
      </c>
      <c r="D11" s="79" t="s">
        <v>345</v>
      </c>
      <c r="F11" s="33" t="s">
        <v>84</v>
      </c>
      <c r="G11" s="35">
        <v>10</v>
      </c>
      <c r="H11" s="47" t="s">
        <v>46</v>
      </c>
      <c r="I11" s="274">
        <v>5</v>
      </c>
      <c r="J11" s="38">
        <f t="shared" si="0"/>
        <v>63.010299956639813</v>
      </c>
      <c r="K11" s="274">
        <v>2</v>
      </c>
      <c r="L11" s="38">
        <f t="shared" si="1"/>
        <v>96.989700043360187</v>
      </c>
      <c r="M11" s="274">
        <v>4</v>
      </c>
      <c r="N11" s="38">
        <f t="shared" si="2"/>
        <v>73.979400086720375</v>
      </c>
      <c r="O11" s="41">
        <f t="shared" si="3"/>
        <v>233.97940008672037</v>
      </c>
      <c r="Q11" s="308" t="s">
        <v>91</v>
      </c>
      <c r="R11" s="196" t="s">
        <v>970</v>
      </c>
      <c r="S11" s="197" t="s">
        <v>971</v>
      </c>
      <c r="T11" s="198" t="s">
        <v>972</v>
      </c>
      <c r="U11" s="196" t="s">
        <v>46</v>
      </c>
      <c r="V11" s="195" t="s">
        <v>208</v>
      </c>
      <c r="W11" s="196">
        <v>8</v>
      </c>
      <c r="X11" s="196">
        <v>8</v>
      </c>
      <c r="Y11" s="196">
        <v>8</v>
      </c>
      <c r="Z11" s="120"/>
    </row>
    <row r="12" spans="1:26" ht="13.5" customHeight="1" x14ac:dyDescent="0.2">
      <c r="A12" s="33">
        <v>9</v>
      </c>
      <c r="B12" s="82" t="s">
        <v>978</v>
      </c>
      <c r="C12" s="80" t="s">
        <v>332</v>
      </c>
      <c r="D12" s="79" t="s">
        <v>333</v>
      </c>
      <c r="F12" s="33" t="s">
        <v>87</v>
      </c>
      <c r="G12" s="35">
        <v>10</v>
      </c>
      <c r="H12" s="47" t="s">
        <v>6</v>
      </c>
      <c r="I12" s="274">
        <v>4</v>
      </c>
      <c r="J12" s="38">
        <f t="shared" si="0"/>
        <v>73.979400086720375</v>
      </c>
      <c r="K12" s="274">
        <v>4</v>
      </c>
      <c r="L12" s="38">
        <f t="shared" si="1"/>
        <v>73.979400086720375</v>
      </c>
      <c r="M12" s="274">
        <v>3</v>
      </c>
      <c r="N12" s="38">
        <f t="shared" si="2"/>
        <v>85.228787452803374</v>
      </c>
      <c r="O12" s="41">
        <f t="shared" si="3"/>
        <v>233.18758762624412</v>
      </c>
      <c r="Q12" s="308" t="s">
        <v>86</v>
      </c>
      <c r="R12" s="196" t="s">
        <v>369</v>
      </c>
      <c r="S12" s="197" t="s">
        <v>370</v>
      </c>
      <c r="T12" s="198" t="s">
        <v>973</v>
      </c>
      <c r="U12" s="196" t="s">
        <v>46</v>
      </c>
      <c r="V12" s="195" t="s">
        <v>203</v>
      </c>
      <c r="W12" s="196" t="s">
        <v>32</v>
      </c>
      <c r="X12" s="196">
        <v>9</v>
      </c>
      <c r="Y12" s="196">
        <v>7</v>
      </c>
      <c r="Z12" s="120"/>
    </row>
    <row r="13" spans="1:26" ht="13.5" customHeight="1" x14ac:dyDescent="0.2">
      <c r="A13" s="33">
        <v>10</v>
      </c>
      <c r="B13" s="82" t="s">
        <v>355</v>
      </c>
      <c r="C13" s="80" t="s">
        <v>133</v>
      </c>
      <c r="D13" s="79" t="s">
        <v>356</v>
      </c>
      <c r="F13" s="33" t="s">
        <v>85</v>
      </c>
      <c r="G13" s="35">
        <v>5</v>
      </c>
      <c r="H13" s="47" t="s">
        <v>44</v>
      </c>
      <c r="I13" s="274">
        <v>2</v>
      </c>
      <c r="J13" s="38">
        <f t="shared" si="0"/>
        <v>83.979400086720375</v>
      </c>
      <c r="K13" s="274">
        <v>3</v>
      </c>
      <c r="L13" s="38">
        <f t="shared" si="1"/>
        <v>62.218487496163561</v>
      </c>
      <c r="M13" s="274">
        <v>2</v>
      </c>
      <c r="N13" s="38">
        <f t="shared" si="2"/>
        <v>83.979400086720375</v>
      </c>
      <c r="O13" s="41">
        <f t="shared" si="3"/>
        <v>230.17728766960431</v>
      </c>
      <c r="Q13" s="308" t="s">
        <v>94</v>
      </c>
      <c r="R13" s="196" t="s">
        <v>974</v>
      </c>
      <c r="S13" s="197" t="s">
        <v>975</v>
      </c>
      <c r="T13" s="198" t="s">
        <v>976</v>
      </c>
      <c r="U13" s="196" t="s">
        <v>46</v>
      </c>
      <c r="V13" s="195" t="s">
        <v>218</v>
      </c>
      <c r="W13" s="196" t="s">
        <v>32</v>
      </c>
      <c r="X13" s="196">
        <v>10</v>
      </c>
      <c r="Y13" s="196">
        <v>10</v>
      </c>
      <c r="Z13" s="120"/>
    </row>
    <row r="14" spans="1:26" ht="13.5" customHeight="1" x14ac:dyDescent="0.2">
      <c r="A14" s="33">
        <v>11</v>
      </c>
      <c r="B14" s="82" t="s">
        <v>388</v>
      </c>
      <c r="C14" s="80" t="s">
        <v>389</v>
      </c>
      <c r="D14" s="79" t="s">
        <v>390</v>
      </c>
      <c r="F14" s="33" t="s">
        <v>84</v>
      </c>
      <c r="G14" s="35">
        <v>10</v>
      </c>
      <c r="H14" s="47" t="s">
        <v>6</v>
      </c>
      <c r="I14" s="274">
        <v>5</v>
      </c>
      <c r="J14" s="38">
        <f t="shared" si="0"/>
        <v>63.010299956639813</v>
      </c>
      <c r="K14" s="274">
        <v>3</v>
      </c>
      <c r="L14" s="38">
        <f t="shared" si="1"/>
        <v>85.228787452803374</v>
      </c>
      <c r="M14" s="274">
        <v>5</v>
      </c>
      <c r="N14" s="38">
        <f t="shared" si="2"/>
        <v>63.010299956639813</v>
      </c>
      <c r="O14" s="41">
        <f t="shared" si="3"/>
        <v>211.249387366083</v>
      </c>
      <c r="Q14" s="309" t="s">
        <v>83</v>
      </c>
      <c r="R14" s="82" t="s">
        <v>314</v>
      </c>
      <c r="S14" s="80" t="s">
        <v>262</v>
      </c>
      <c r="T14" s="79" t="s">
        <v>396</v>
      </c>
      <c r="U14" s="82" t="s">
        <v>5</v>
      </c>
      <c r="V14" s="78" t="s">
        <v>87</v>
      </c>
      <c r="W14" s="82">
        <v>1</v>
      </c>
      <c r="X14" s="82">
        <v>1</v>
      </c>
      <c r="Y14" s="82">
        <v>1</v>
      </c>
      <c r="Z14" s="120"/>
    </row>
    <row r="15" spans="1:26" ht="13.5" customHeight="1" x14ac:dyDescent="0.2">
      <c r="A15" s="33">
        <v>12</v>
      </c>
      <c r="B15" s="82" t="s">
        <v>100</v>
      </c>
      <c r="C15" s="80" t="s">
        <v>252</v>
      </c>
      <c r="D15" s="79" t="s">
        <v>313</v>
      </c>
      <c r="F15" s="33" t="s">
        <v>85</v>
      </c>
      <c r="G15" s="35">
        <v>5</v>
      </c>
      <c r="H15" s="47" t="s">
        <v>5</v>
      </c>
      <c r="I15" s="274">
        <v>2</v>
      </c>
      <c r="J15" s="38">
        <f t="shared" si="0"/>
        <v>83.979400086720375</v>
      </c>
      <c r="K15" s="274">
        <v>3</v>
      </c>
      <c r="L15" s="38">
        <f t="shared" si="1"/>
        <v>62.218487496163561</v>
      </c>
      <c r="M15" s="274">
        <v>3</v>
      </c>
      <c r="N15" s="38">
        <f t="shared" si="2"/>
        <v>62.218487496163561</v>
      </c>
      <c r="O15" s="41">
        <f t="shared" si="3"/>
        <v>208.4163750790475</v>
      </c>
      <c r="Q15" s="309" t="s">
        <v>85</v>
      </c>
      <c r="R15" s="82" t="s">
        <v>100</v>
      </c>
      <c r="S15" s="80" t="s">
        <v>252</v>
      </c>
      <c r="T15" s="79" t="s">
        <v>313</v>
      </c>
      <c r="U15" s="82" t="s">
        <v>5</v>
      </c>
      <c r="V15" s="78" t="s">
        <v>91</v>
      </c>
      <c r="W15" s="82">
        <v>2</v>
      </c>
      <c r="X15" s="82">
        <v>3</v>
      </c>
      <c r="Y15" s="82">
        <v>3</v>
      </c>
      <c r="Z15" s="120"/>
    </row>
    <row r="16" spans="1:26" ht="13.5" customHeight="1" x14ac:dyDescent="0.2">
      <c r="A16" s="33">
        <v>13</v>
      </c>
      <c r="B16" s="82" t="s">
        <v>989</v>
      </c>
      <c r="C16" s="80" t="s">
        <v>116</v>
      </c>
      <c r="D16" s="79" t="s">
        <v>358</v>
      </c>
      <c r="F16" s="33" t="s">
        <v>87</v>
      </c>
      <c r="G16" s="35">
        <v>5</v>
      </c>
      <c r="H16" s="47" t="s">
        <v>44</v>
      </c>
      <c r="I16" s="274">
        <v>3</v>
      </c>
      <c r="J16" s="38">
        <f t="shared" si="0"/>
        <v>62.218487496163561</v>
      </c>
      <c r="K16" s="274">
        <v>2</v>
      </c>
      <c r="L16" s="38">
        <f t="shared" si="1"/>
        <v>83.979400086720375</v>
      </c>
      <c r="M16" s="274">
        <v>3</v>
      </c>
      <c r="N16" s="38">
        <f t="shared" si="2"/>
        <v>62.218487496163561</v>
      </c>
      <c r="O16" s="41">
        <f t="shared" si="3"/>
        <v>208.4163750790475</v>
      </c>
      <c r="Q16" s="309" t="s">
        <v>87</v>
      </c>
      <c r="R16" s="82" t="s">
        <v>397</v>
      </c>
      <c r="S16" s="80" t="s">
        <v>173</v>
      </c>
      <c r="T16" s="79" t="s">
        <v>308</v>
      </c>
      <c r="U16" s="82" t="s">
        <v>5</v>
      </c>
      <c r="V16" s="78" t="s">
        <v>94</v>
      </c>
      <c r="W16" s="82" t="s">
        <v>32</v>
      </c>
      <c r="X16" s="82">
        <v>2</v>
      </c>
      <c r="Y16" s="82">
        <v>2</v>
      </c>
      <c r="Z16" s="120"/>
    </row>
    <row r="17" spans="1:26" ht="13.5" customHeight="1" x14ac:dyDescent="0.2">
      <c r="A17" s="33">
        <v>14</v>
      </c>
      <c r="B17" s="82" t="s">
        <v>346</v>
      </c>
      <c r="C17" s="80" t="s">
        <v>347</v>
      </c>
      <c r="D17" s="79" t="s">
        <v>348</v>
      </c>
      <c r="F17" s="33" t="s">
        <v>89</v>
      </c>
      <c r="G17" s="35">
        <v>10</v>
      </c>
      <c r="H17" s="47" t="s">
        <v>46</v>
      </c>
      <c r="I17" s="274">
        <v>2</v>
      </c>
      <c r="J17" s="38">
        <f t="shared" si="0"/>
        <v>96.989700043360187</v>
      </c>
      <c r="K17" s="274">
        <v>4</v>
      </c>
      <c r="L17" s="38">
        <f t="shared" si="1"/>
        <v>73.979400086720375</v>
      </c>
      <c r="M17" s="274">
        <v>9</v>
      </c>
      <c r="N17" s="38">
        <f t="shared" si="2"/>
        <v>20.457574905606752</v>
      </c>
      <c r="O17" s="41">
        <f t="shared" si="3"/>
        <v>191.42667503568731</v>
      </c>
      <c r="Q17" s="309" t="s">
        <v>84</v>
      </c>
      <c r="R17" s="82" t="s">
        <v>216</v>
      </c>
      <c r="S17" s="80" t="s">
        <v>137</v>
      </c>
      <c r="T17" s="79" t="s">
        <v>912</v>
      </c>
      <c r="U17" s="82" t="s">
        <v>5</v>
      </c>
      <c r="V17" s="78" t="s">
        <v>88</v>
      </c>
      <c r="W17" s="82">
        <v>3</v>
      </c>
      <c r="X17" s="82" t="s">
        <v>32</v>
      </c>
      <c r="Y17" s="82">
        <v>4</v>
      </c>
      <c r="Z17" s="120"/>
    </row>
    <row r="18" spans="1:26" ht="13.5" customHeight="1" x14ac:dyDescent="0.2">
      <c r="A18" s="33">
        <v>15</v>
      </c>
      <c r="B18" s="82" t="s">
        <v>397</v>
      </c>
      <c r="C18" s="80" t="s">
        <v>173</v>
      </c>
      <c r="D18" s="79" t="s">
        <v>308</v>
      </c>
      <c r="F18" s="33" t="s">
        <v>87</v>
      </c>
      <c r="G18" s="35">
        <v>5</v>
      </c>
      <c r="H18" s="47" t="s">
        <v>5</v>
      </c>
      <c r="I18" s="274" t="s">
        <v>32</v>
      </c>
      <c r="J18" s="38">
        <f t="shared" si="0"/>
        <v>20</v>
      </c>
      <c r="K18" s="274">
        <v>2</v>
      </c>
      <c r="L18" s="38">
        <f t="shared" si="1"/>
        <v>83.979400086720375</v>
      </c>
      <c r="M18" s="274">
        <v>2</v>
      </c>
      <c r="N18" s="38">
        <f t="shared" si="2"/>
        <v>83.979400086720375</v>
      </c>
      <c r="O18" s="41">
        <f t="shared" si="3"/>
        <v>187.95880017344075</v>
      </c>
      <c r="Q18" s="309" t="s">
        <v>89</v>
      </c>
      <c r="R18" s="82" t="s">
        <v>977</v>
      </c>
      <c r="S18" s="80" t="s">
        <v>327</v>
      </c>
      <c r="T18" s="79" t="s">
        <v>328</v>
      </c>
      <c r="U18" s="82" t="s">
        <v>5</v>
      </c>
      <c r="V18" s="78" t="s">
        <v>105</v>
      </c>
      <c r="W18" s="82" t="s">
        <v>32</v>
      </c>
      <c r="X18" s="82">
        <v>4</v>
      </c>
      <c r="Y18" s="82">
        <v>5</v>
      </c>
      <c r="Z18" s="120"/>
    </row>
    <row r="19" spans="1:26" ht="13.5" customHeight="1" x14ac:dyDescent="0.2">
      <c r="A19" s="33">
        <v>16</v>
      </c>
      <c r="B19" s="82" t="s">
        <v>979</v>
      </c>
      <c r="C19" s="80" t="s">
        <v>919</v>
      </c>
      <c r="D19" s="79" t="s">
        <v>920</v>
      </c>
      <c r="F19" s="33" t="s">
        <v>89</v>
      </c>
      <c r="G19" s="35">
        <v>10</v>
      </c>
      <c r="H19" s="47" t="s">
        <v>6</v>
      </c>
      <c r="I19" s="274">
        <v>3</v>
      </c>
      <c r="J19" s="38">
        <f t="shared" si="0"/>
        <v>85.228787452803374</v>
      </c>
      <c r="K19" s="274">
        <v>6</v>
      </c>
      <c r="L19" s="38">
        <f t="shared" si="1"/>
        <v>52.218487496163561</v>
      </c>
      <c r="M19" s="274">
        <v>7</v>
      </c>
      <c r="N19" s="38">
        <f t="shared" si="2"/>
        <v>41.549019599857431</v>
      </c>
      <c r="O19" s="41">
        <f t="shared" si="3"/>
        <v>178.99629454882438</v>
      </c>
      <c r="Q19" s="308" t="s">
        <v>83</v>
      </c>
      <c r="R19" s="196" t="s">
        <v>82</v>
      </c>
      <c r="S19" s="197" t="s">
        <v>136</v>
      </c>
      <c r="T19" s="198" t="s">
        <v>323</v>
      </c>
      <c r="U19" s="196" t="s">
        <v>6</v>
      </c>
      <c r="V19" s="195" t="s">
        <v>84</v>
      </c>
      <c r="W19" s="196">
        <v>1</v>
      </c>
      <c r="X19" s="196">
        <v>1</v>
      </c>
      <c r="Y19" s="196">
        <v>2</v>
      </c>
      <c r="Z19" s="120"/>
    </row>
    <row r="20" spans="1:26" ht="13.5" customHeight="1" x14ac:dyDescent="0.2">
      <c r="A20" s="33">
        <v>17</v>
      </c>
      <c r="B20" s="82" t="s">
        <v>966</v>
      </c>
      <c r="C20" s="80" t="s">
        <v>160</v>
      </c>
      <c r="D20" s="79" t="s">
        <v>908</v>
      </c>
      <c r="F20" s="33" t="s">
        <v>93</v>
      </c>
      <c r="G20" s="35">
        <v>10</v>
      </c>
      <c r="H20" s="47" t="s">
        <v>46</v>
      </c>
      <c r="I20" s="274">
        <v>7</v>
      </c>
      <c r="J20" s="38">
        <f t="shared" si="0"/>
        <v>41.549019599857431</v>
      </c>
      <c r="K20" s="274">
        <v>6</v>
      </c>
      <c r="L20" s="38">
        <f t="shared" si="1"/>
        <v>52.218487496163561</v>
      </c>
      <c r="M20" s="274">
        <v>5</v>
      </c>
      <c r="N20" s="38">
        <f t="shared" si="2"/>
        <v>63.010299956639813</v>
      </c>
      <c r="O20" s="41">
        <f t="shared" si="3"/>
        <v>156.77780705266082</v>
      </c>
      <c r="Q20" s="308" t="s">
        <v>85</v>
      </c>
      <c r="R20" s="196" t="s">
        <v>385</v>
      </c>
      <c r="S20" s="197" t="s">
        <v>386</v>
      </c>
      <c r="T20" s="198" t="s">
        <v>387</v>
      </c>
      <c r="U20" s="196" t="s">
        <v>6</v>
      </c>
      <c r="V20" s="195" t="s">
        <v>89</v>
      </c>
      <c r="W20" s="196">
        <v>2</v>
      </c>
      <c r="X20" s="196">
        <v>2</v>
      </c>
      <c r="Y20" s="196">
        <v>1</v>
      </c>
      <c r="Z20" s="120"/>
    </row>
    <row r="21" spans="1:26" ht="13.5" customHeight="1" x14ac:dyDescent="0.2">
      <c r="A21" s="33">
        <v>18</v>
      </c>
      <c r="B21" s="82" t="s">
        <v>980</v>
      </c>
      <c r="C21" s="80" t="s">
        <v>981</v>
      </c>
      <c r="D21" s="79" t="s">
        <v>982</v>
      </c>
      <c r="F21" s="33" t="s">
        <v>93</v>
      </c>
      <c r="G21" s="35">
        <v>10</v>
      </c>
      <c r="H21" s="47" t="s">
        <v>6</v>
      </c>
      <c r="I21" s="274">
        <v>7</v>
      </c>
      <c r="J21" s="38">
        <f t="shared" si="0"/>
        <v>41.549019599857431</v>
      </c>
      <c r="K21" s="274">
        <v>8</v>
      </c>
      <c r="L21" s="38">
        <f t="shared" si="1"/>
        <v>30.969100130080562</v>
      </c>
      <c r="M21" s="274">
        <v>4</v>
      </c>
      <c r="N21" s="38">
        <f t="shared" si="2"/>
        <v>73.979400086720375</v>
      </c>
      <c r="O21" s="41">
        <f t="shared" si="3"/>
        <v>146.49751981665838</v>
      </c>
      <c r="Q21" s="308" t="s">
        <v>87</v>
      </c>
      <c r="R21" s="196" t="s">
        <v>978</v>
      </c>
      <c r="S21" s="197" t="s">
        <v>332</v>
      </c>
      <c r="T21" s="198" t="s">
        <v>333</v>
      </c>
      <c r="U21" s="196" t="s">
        <v>6</v>
      </c>
      <c r="V21" s="195" t="s">
        <v>96</v>
      </c>
      <c r="W21" s="196">
        <v>4</v>
      </c>
      <c r="X21" s="196">
        <v>4</v>
      </c>
      <c r="Y21" s="196">
        <v>3</v>
      </c>
      <c r="Z21" s="120"/>
    </row>
    <row r="22" spans="1:26" ht="13.5" customHeight="1" x14ac:dyDescent="0.2">
      <c r="A22" s="33">
        <v>19</v>
      </c>
      <c r="B22" s="82" t="s">
        <v>967</v>
      </c>
      <c r="C22" s="80" t="s">
        <v>968</v>
      </c>
      <c r="D22" s="79" t="s">
        <v>969</v>
      </c>
      <c r="F22" s="33" t="s">
        <v>90</v>
      </c>
      <c r="G22" s="35">
        <v>10</v>
      </c>
      <c r="H22" s="47" t="s">
        <v>46</v>
      </c>
      <c r="I22" s="274">
        <v>6</v>
      </c>
      <c r="J22" s="38">
        <f t="shared" si="0"/>
        <v>52.218487496163561</v>
      </c>
      <c r="K22" s="274">
        <v>7</v>
      </c>
      <c r="L22" s="38">
        <f t="shared" si="1"/>
        <v>41.549019599857431</v>
      </c>
      <c r="M22" s="274">
        <v>6</v>
      </c>
      <c r="N22" s="38">
        <f t="shared" si="2"/>
        <v>52.218487496163561</v>
      </c>
      <c r="O22" s="41">
        <f t="shared" si="3"/>
        <v>145.98599459218457</v>
      </c>
      <c r="Q22" s="308" t="s">
        <v>84</v>
      </c>
      <c r="R22" s="196" t="s">
        <v>388</v>
      </c>
      <c r="S22" s="197" t="s">
        <v>389</v>
      </c>
      <c r="T22" s="198" t="s">
        <v>390</v>
      </c>
      <c r="U22" s="196" t="s">
        <v>6</v>
      </c>
      <c r="V22" s="195" t="s">
        <v>88</v>
      </c>
      <c r="W22" s="196">
        <v>5</v>
      </c>
      <c r="X22" s="196">
        <v>3</v>
      </c>
      <c r="Y22" s="196">
        <v>5</v>
      </c>
      <c r="Z22" s="120"/>
    </row>
    <row r="23" spans="1:26" ht="13.5" customHeight="1" x14ac:dyDescent="0.2">
      <c r="A23" s="33">
        <v>20</v>
      </c>
      <c r="B23" s="82" t="s">
        <v>986</v>
      </c>
      <c r="C23" s="80" t="s">
        <v>81</v>
      </c>
      <c r="D23" s="79" t="s">
        <v>325</v>
      </c>
      <c r="F23" s="33" t="s">
        <v>91</v>
      </c>
      <c r="G23" s="35">
        <v>10</v>
      </c>
      <c r="H23" s="47" t="s">
        <v>6</v>
      </c>
      <c r="I23" s="274" t="s">
        <v>32</v>
      </c>
      <c r="J23" s="38">
        <f t="shared" si="0"/>
        <v>10</v>
      </c>
      <c r="K23" s="274">
        <v>5</v>
      </c>
      <c r="L23" s="38">
        <f t="shared" si="1"/>
        <v>63.010299956639813</v>
      </c>
      <c r="M23" s="274">
        <v>6</v>
      </c>
      <c r="N23" s="38">
        <f t="shared" si="2"/>
        <v>52.218487496163561</v>
      </c>
      <c r="O23" s="41">
        <f t="shared" si="3"/>
        <v>125.22878745280337</v>
      </c>
      <c r="Q23" s="308" t="s">
        <v>89</v>
      </c>
      <c r="R23" s="196" t="s">
        <v>979</v>
      </c>
      <c r="S23" s="197" t="s">
        <v>919</v>
      </c>
      <c r="T23" s="198" t="s">
        <v>920</v>
      </c>
      <c r="U23" s="196" t="s">
        <v>6</v>
      </c>
      <c r="V23" s="195" t="s">
        <v>92</v>
      </c>
      <c r="W23" s="196">
        <v>3</v>
      </c>
      <c r="X23" s="196">
        <v>6</v>
      </c>
      <c r="Y23" s="196">
        <v>7</v>
      </c>
      <c r="Z23" s="120"/>
    </row>
    <row r="24" spans="1:26" ht="13.5" customHeight="1" x14ac:dyDescent="0.2">
      <c r="A24" s="33">
        <v>21</v>
      </c>
      <c r="B24" s="82" t="s">
        <v>983</v>
      </c>
      <c r="C24" s="80" t="s">
        <v>984</v>
      </c>
      <c r="D24" s="79" t="s">
        <v>985</v>
      </c>
      <c r="F24" s="33" t="s">
        <v>90</v>
      </c>
      <c r="G24" s="35">
        <v>10</v>
      </c>
      <c r="H24" s="47" t="s">
        <v>6</v>
      </c>
      <c r="I24" s="274">
        <v>6</v>
      </c>
      <c r="J24" s="38">
        <f t="shared" si="0"/>
        <v>52.218487496163561</v>
      </c>
      <c r="K24" s="274">
        <v>7</v>
      </c>
      <c r="L24" s="38">
        <f t="shared" si="1"/>
        <v>41.549019599857431</v>
      </c>
      <c r="M24" s="274">
        <v>8</v>
      </c>
      <c r="N24" s="38">
        <f t="shared" si="2"/>
        <v>30.969100130080562</v>
      </c>
      <c r="O24" s="41">
        <f t="shared" si="3"/>
        <v>124.73660722610155</v>
      </c>
      <c r="Q24" s="308" t="s">
        <v>93</v>
      </c>
      <c r="R24" s="196" t="s">
        <v>980</v>
      </c>
      <c r="S24" s="197" t="s">
        <v>981</v>
      </c>
      <c r="T24" s="198" t="s">
        <v>982</v>
      </c>
      <c r="U24" s="196" t="s">
        <v>6</v>
      </c>
      <c r="V24" s="195" t="s">
        <v>98</v>
      </c>
      <c r="W24" s="196">
        <v>7</v>
      </c>
      <c r="X24" s="196">
        <v>8</v>
      </c>
      <c r="Y24" s="196">
        <v>4</v>
      </c>
      <c r="Z24" s="120"/>
    </row>
    <row r="25" spans="1:26" ht="13.5" customHeight="1" x14ac:dyDescent="0.2">
      <c r="A25" s="33">
        <v>22</v>
      </c>
      <c r="B25" s="82" t="s">
        <v>216</v>
      </c>
      <c r="C25" s="80" t="s">
        <v>137</v>
      </c>
      <c r="D25" s="79" t="s">
        <v>912</v>
      </c>
      <c r="F25" s="33" t="s">
        <v>84</v>
      </c>
      <c r="G25" s="35">
        <v>5</v>
      </c>
      <c r="H25" s="47" t="s">
        <v>5</v>
      </c>
      <c r="I25" s="274">
        <v>3</v>
      </c>
      <c r="J25" s="38">
        <f t="shared" si="0"/>
        <v>62.218487496163561</v>
      </c>
      <c r="K25" s="274" t="s">
        <v>32</v>
      </c>
      <c r="L25" s="38">
        <f t="shared" si="1"/>
        <v>20</v>
      </c>
      <c r="M25" s="274">
        <v>4</v>
      </c>
      <c r="N25" s="38">
        <f t="shared" si="2"/>
        <v>40.969100130080562</v>
      </c>
      <c r="O25" s="41">
        <f t="shared" si="3"/>
        <v>123.18758762624412</v>
      </c>
      <c r="Q25" s="308" t="s">
        <v>90</v>
      </c>
      <c r="R25" s="196" t="s">
        <v>983</v>
      </c>
      <c r="S25" s="197" t="s">
        <v>984</v>
      </c>
      <c r="T25" s="198" t="s">
        <v>985</v>
      </c>
      <c r="U25" s="196" t="s">
        <v>6</v>
      </c>
      <c r="V25" s="195" t="s">
        <v>107</v>
      </c>
      <c r="W25" s="196">
        <v>6</v>
      </c>
      <c r="X25" s="196">
        <v>7</v>
      </c>
      <c r="Y25" s="196">
        <v>8</v>
      </c>
      <c r="Z25" s="120"/>
    </row>
    <row r="26" spans="1:26" ht="13.5" customHeight="1" x14ac:dyDescent="0.2">
      <c r="A26" s="33">
        <v>23</v>
      </c>
      <c r="B26" s="82" t="s">
        <v>298</v>
      </c>
      <c r="C26" s="80" t="s">
        <v>381</v>
      </c>
      <c r="D26" s="79" t="s">
        <v>360</v>
      </c>
      <c r="F26" s="33" t="s">
        <v>84</v>
      </c>
      <c r="G26" s="35">
        <v>5</v>
      </c>
      <c r="H26" s="47" t="s">
        <v>44</v>
      </c>
      <c r="I26" s="274">
        <v>4</v>
      </c>
      <c r="J26" s="38">
        <f t="shared" si="0"/>
        <v>40.969100130080562</v>
      </c>
      <c r="K26" s="274">
        <v>4</v>
      </c>
      <c r="L26" s="38">
        <f t="shared" si="1"/>
        <v>40.969100130080562</v>
      </c>
      <c r="M26" s="274">
        <v>5</v>
      </c>
      <c r="N26" s="38">
        <f t="shared" si="2"/>
        <v>20</v>
      </c>
      <c r="O26" s="41">
        <f t="shared" si="3"/>
        <v>101.93820026016112</v>
      </c>
      <c r="Q26" s="308" t="s">
        <v>91</v>
      </c>
      <c r="R26" s="196" t="s">
        <v>986</v>
      </c>
      <c r="S26" s="197" t="s">
        <v>81</v>
      </c>
      <c r="T26" s="198" t="s">
        <v>325</v>
      </c>
      <c r="U26" s="196" t="s">
        <v>6</v>
      </c>
      <c r="V26" s="195" t="s">
        <v>202</v>
      </c>
      <c r="W26" s="196" t="s">
        <v>32</v>
      </c>
      <c r="X26" s="196">
        <v>5</v>
      </c>
      <c r="Y26" s="196">
        <v>6</v>
      </c>
      <c r="Z26" s="120"/>
    </row>
    <row r="27" spans="1:26" ht="13.5" customHeight="1" x14ac:dyDescent="0.2">
      <c r="A27" s="33">
        <v>24</v>
      </c>
      <c r="B27" s="82" t="s">
        <v>970</v>
      </c>
      <c r="C27" s="80" t="s">
        <v>971</v>
      </c>
      <c r="D27" s="79" t="s">
        <v>972</v>
      </c>
      <c r="F27" s="33" t="s">
        <v>91</v>
      </c>
      <c r="G27" s="35">
        <v>10</v>
      </c>
      <c r="H27" s="47" t="s">
        <v>46</v>
      </c>
      <c r="I27" s="274">
        <v>8</v>
      </c>
      <c r="J27" s="38">
        <f t="shared" si="0"/>
        <v>30.969100130080562</v>
      </c>
      <c r="K27" s="274">
        <v>8</v>
      </c>
      <c r="L27" s="38">
        <f t="shared" si="1"/>
        <v>30.969100130080562</v>
      </c>
      <c r="M27" s="274">
        <v>8</v>
      </c>
      <c r="N27" s="38">
        <f t="shared" si="2"/>
        <v>30.969100130080562</v>
      </c>
      <c r="O27" s="41">
        <f t="shared" si="3"/>
        <v>92.907300390241687</v>
      </c>
      <c r="Q27" s="308" t="s">
        <v>86</v>
      </c>
      <c r="R27" s="196" t="s">
        <v>391</v>
      </c>
      <c r="S27" s="197" t="s">
        <v>392</v>
      </c>
      <c r="T27" s="198" t="s">
        <v>393</v>
      </c>
      <c r="U27" s="196" t="s">
        <v>6</v>
      </c>
      <c r="V27" s="195" t="s">
        <v>218</v>
      </c>
      <c r="W27" s="196" t="s">
        <v>32</v>
      </c>
      <c r="X27" s="196" t="s">
        <v>32</v>
      </c>
      <c r="Y27" s="196">
        <v>9</v>
      </c>
      <c r="Z27" s="120"/>
    </row>
    <row r="28" spans="1:26" ht="13.5" customHeight="1" x14ac:dyDescent="0.2">
      <c r="A28" s="33">
        <v>25</v>
      </c>
      <c r="B28" s="82" t="s">
        <v>977</v>
      </c>
      <c r="C28" s="80" t="s">
        <v>327</v>
      </c>
      <c r="D28" s="79" t="s">
        <v>328</v>
      </c>
      <c r="F28" s="33" t="s">
        <v>89</v>
      </c>
      <c r="G28" s="35">
        <v>5</v>
      </c>
      <c r="H28" s="47" t="s">
        <v>5</v>
      </c>
      <c r="I28" s="274" t="s">
        <v>32</v>
      </c>
      <c r="J28" s="38">
        <f t="shared" si="0"/>
        <v>20</v>
      </c>
      <c r="K28" s="274">
        <v>4</v>
      </c>
      <c r="L28" s="38">
        <f t="shared" si="1"/>
        <v>40.969100130080562</v>
      </c>
      <c r="M28" s="274">
        <v>5</v>
      </c>
      <c r="N28" s="38">
        <f t="shared" si="2"/>
        <v>20</v>
      </c>
      <c r="O28" s="41">
        <f t="shared" si="3"/>
        <v>80.969100130080562</v>
      </c>
      <c r="Q28" s="308" t="s">
        <v>94</v>
      </c>
      <c r="R28" s="196" t="s">
        <v>987</v>
      </c>
      <c r="S28" s="197" t="s">
        <v>338</v>
      </c>
      <c r="T28" s="198" t="s">
        <v>339</v>
      </c>
      <c r="U28" s="196" t="s">
        <v>6</v>
      </c>
      <c r="V28" s="195" t="s">
        <v>235</v>
      </c>
      <c r="W28" s="196" t="s">
        <v>32</v>
      </c>
      <c r="X28" s="196" t="s">
        <v>32</v>
      </c>
      <c r="Y28" s="196">
        <v>10</v>
      </c>
      <c r="Z28" s="120"/>
    </row>
    <row r="29" spans="1:26" ht="13.5" customHeight="1" x14ac:dyDescent="0.2">
      <c r="A29" s="33">
        <v>26</v>
      </c>
      <c r="B29" s="82" t="s">
        <v>990</v>
      </c>
      <c r="C29" s="80" t="s">
        <v>991</v>
      </c>
      <c r="D29" s="79" t="s">
        <v>992</v>
      </c>
      <c r="F29" s="33" t="s">
        <v>89</v>
      </c>
      <c r="G29" s="35">
        <v>5</v>
      </c>
      <c r="H29" s="47" t="s">
        <v>44</v>
      </c>
      <c r="I29" s="274" t="s">
        <v>32</v>
      </c>
      <c r="J29" s="38">
        <f t="shared" si="0"/>
        <v>20</v>
      </c>
      <c r="K29" s="274" t="s">
        <v>32</v>
      </c>
      <c r="L29" s="38">
        <f t="shared" si="1"/>
        <v>20</v>
      </c>
      <c r="M29" s="274">
        <v>4</v>
      </c>
      <c r="N29" s="38">
        <f t="shared" si="2"/>
        <v>40.969100130080562</v>
      </c>
      <c r="O29" s="41">
        <f t="shared" si="3"/>
        <v>80.969100130080562</v>
      </c>
      <c r="Q29" s="309" t="s">
        <v>83</v>
      </c>
      <c r="R29" s="82" t="s">
        <v>266</v>
      </c>
      <c r="S29" s="80" t="s">
        <v>267</v>
      </c>
      <c r="T29" s="79" t="s">
        <v>988</v>
      </c>
      <c r="U29" s="82" t="s">
        <v>44</v>
      </c>
      <c r="V29" s="78" t="s">
        <v>87</v>
      </c>
      <c r="W29" s="82">
        <v>1</v>
      </c>
      <c r="X29" s="82">
        <v>1</v>
      </c>
      <c r="Y29" s="82">
        <v>1</v>
      </c>
      <c r="Z29" s="120"/>
    </row>
    <row r="30" spans="1:26" ht="13.5" customHeight="1" x14ac:dyDescent="0.2">
      <c r="A30" s="33">
        <v>27</v>
      </c>
      <c r="B30" s="82" t="s">
        <v>369</v>
      </c>
      <c r="C30" s="80" t="s">
        <v>370</v>
      </c>
      <c r="D30" s="79" t="s">
        <v>973</v>
      </c>
      <c r="F30" s="33" t="s">
        <v>86</v>
      </c>
      <c r="G30" s="35">
        <v>10</v>
      </c>
      <c r="H30" s="47" t="s">
        <v>46</v>
      </c>
      <c r="I30" s="274" t="s">
        <v>32</v>
      </c>
      <c r="J30" s="38">
        <f t="shared" si="0"/>
        <v>10</v>
      </c>
      <c r="K30" s="274">
        <v>9</v>
      </c>
      <c r="L30" s="38">
        <f t="shared" si="1"/>
        <v>20.457574905606752</v>
      </c>
      <c r="M30" s="274">
        <v>7</v>
      </c>
      <c r="N30" s="38">
        <f t="shared" si="2"/>
        <v>41.549019599857431</v>
      </c>
      <c r="O30" s="41">
        <f t="shared" si="3"/>
        <v>72.006594505464179</v>
      </c>
      <c r="Q30" s="309" t="s">
        <v>85</v>
      </c>
      <c r="R30" s="82" t="s">
        <v>355</v>
      </c>
      <c r="S30" s="80" t="s">
        <v>133</v>
      </c>
      <c r="T30" s="79" t="s">
        <v>356</v>
      </c>
      <c r="U30" s="82" t="s">
        <v>44</v>
      </c>
      <c r="V30" s="78" t="s">
        <v>90</v>
      </c>
      <c r="W30" s="82">
        <v>2</v>
      </c>
      <c r="X30" s="82">
        <v>3</v>
      </c>
      <c r="Y30" s="82">
        <v>2</v>
      </c>
      <c r="Z30" s="120"/>
    </row>
    <row r="31" spans="1:26" ht="13.5" customHeight="1" x14ac:dyDescent="0.2">
      <c r="A31" s="33">
        <v>28</v>
      </c>
      <c r="B31" s="82" t="s">
        <v>391</v>
      </c>
      <c r="C31" s="80" t="s">
        <v>392</v>
      </c>
      <c r="D31" s="79" t="s">
        <v>393</v>
      </c>
      <c r="F31" s="33" t="s">
        <v>86</v>
      </c>
      <c r="G31" s="35">
        <v>10</v>
      </c>
      <c r="H31" s="47" t="s">
        <v>6</v>
      </c>
      <c r="I31" s="274" t="s">
        <v>32</v>
      </c>
      <c r="J31" s="38">
        <f t="shared" si="0"/>
        <v>10</v>
      </c>
      <c r="K31" s="274" t="s">
        <v>32</v>
      </c>
      <c r="L31" s="38">
        <f t="shared" si="1"/>
        <v>10</v>
      </c>
      <c r="M31" s="274">
        <v>9</v>
      </c>
      <c r="N31" s="38">
        <f t="shared" si="2"/>
        <v>20.457574905606752</v>
      </c>
      <c r="O31" s="41">
        <f t="shared" si="3"/>
        <v>40.457574905606748</v>
      </c>
      <c r="Q31" s="309" t="s">
        <v>87</v>
      </c>
      <c r="R31" s="82" t="s">
        <v>989</v>
      </c>
      <c r="S31" s="80" t="s">
        <v>116</v>
      </c>
      <c r="T31" s="79" t="s">
        <v>358</v>
      </c>
      <c r="U31" s="82" t="s">
        <v>44</v>
      </c>
      <c r="V31" s="78" t="s">
        <v>91</v>
      </c>
      <c r="W31" s="82">
        <v>3</v>
      </c>
      <c r="X31" s="82">
        <v>2</v>
      </c>
      <c r="Y31" s="82">
        <v>3</v>
      </c>
      <c r="Z31" s="120"/>
    </row>
    <row r="32" spans="1:26" ht="13.5" customHeight="1" x14ac:dyDescent="0.2">
      <c r="A32" s="33">
        <v>29</v>
      </c>
      <c r="B32" s="82" t="s">
        <v>974</v>
      </c>
      <c r="C32" s="80" t="s">
        <v>975</v>
      </c>
      <c r="D32" s="79" t="s">
        <v>976</v>
      </c>
      <c r="F32" s="33" t="s">
        <v>94</v>
      </c>
      <c r="G32" s="35">
        <v>10</v>
      </c>
      <c r="H32" s="47" t="s">
        <v>46</v>
      </c>
      <c r="I32" s="274" t="s">
        <v>32</v>
      </c>
      <c r="J32" s="38">
        <f t="shared" si="0"/>
        <v>10</v>
      </c>
      <c r="K32" s="274">
        <v>10</v>
      </c>
      <c r="L32" s="38">
        <f t="shared" si="1"/>
        <v>10</v>
      </c>
      <c r="M32" s="274">
        <v>10</v>
      </c>
      <c r="N32" s="38">
        <f t="shared" si="2"/>
        <v>10</v>
      </c>
      <c r="O32" s="41">
        <f t="shared" si="3"/>
        <v>30</v>
      </c>
      <c r="Q32" s="309" t="s">
        <v>84</v>
      </c>
      <c r="R32" s="82" t="s">
        <v>298</v>
      </c>
      <c r="S32" s="80" t="s">
        <v>381</v>
      </c>
      <c r="T32" s="79" t="s">
        <v>360</v>
      </c>
      <c r="U32" s="82" t="s">
        <v>44</v>
      </c>
      <c r="V32" s="78" t="s">
        <v>88</v>
      </c>
      <c r="W32" s="82">
        <v>4</v>
      </c>
      <c r="X32" s="82">
        <v>4</v>
      </c>
      <c r="Y32" s="82">
        <v>5</v>
      </c>
    </row>
    <row r="33" spans="1:25" ht="13.5" customHeight="1" x14ac:dyDescent="0.2">
      <c r="A33" s="33">
        <v>30</v>
      </c>
      <c r="B33" s="82" t="s">
        <v>987</v>
      </c>
      <c r="C33" s="80" t="s">
        <v>338</v>
      </c>
      <c r="D33" s="79" t="s">
        <v>339</v>
      </c>
      <c r="F33" s="33" t="s">
        <v>94</v>
      </c>
      <c r="G33" s="35">
        <v>10</v>
      </c>
      <c r="H33" s="47" t="s">
        <v>6</v>
      </c>
      <c r="I33" s="274" t="s">
        <v>32</v>
      </c>
      <c r="J33" s="38">
        <f t="shared" si="0"/>
        <v>10</v>
      </c>
      <c r="K33" s="274" t="s">
        <v>32</v>
      </c>
      <c r="L33" s="38">
        <f t="shared" si="1"/>
        <v>10</v>
      </c>
      <c r="M33" s="274">
        <v>10</v>
      </c>
      <c r="N33" s="38">
        <f t="shared" si="2"/>
        <v>10</v>
      </c>
      <c r="O33" s="41">
        <f t="shared" si="3"/>
        <v>30</v>
      </c>
      <c r="Q33" s="309" t="s">
        <v>89</v>
      </c>
      <c r="R33" s="82" t="s">
        <v>990</v>
      </c>
      <c r="S33" s="80" t="s">
        <v>991</v>
      </c>
      <c r="T33" s="79" t="s">
        <v>992</v>
      </c>
      <c r="U33" s="82" t="s">
        <v>44</v>
      </c>
      <c r="V33" s="78" t="s">
        <v>92</v>
      </c>
      <c r="W33" s="82" t="s">
        <v>32</v>
      </c>
      <c r="X33" s="82" t="s">
        <v>32</v>
      </c>
      <c r="Y33" s="82">
        <v>4</v>
      </c>
    </row>
    <row r="34" spans="1:25" ht="13.5" customHeight="1" x14ac:dyDescent="0.2">
      <c r="P34" s="74"/>
    </row>
    <row r="35" spans="1:25" ht="13.5" customHeight="1" x14ac:dyDescent="0.2">
      <c r="M35" s="74"/>
      <c r="O35" s="74"/>
      <c r="U35"/>
    </row>
    <row r="36" spans="1:25" ht="13.5" customHeight="1" x14ac:dyDescent="0.2">
      <c r="M36" s="74"/>
      <c r="O36" s="74"/>
      <c r="U36"/>
    </row>
    <row r="37" spans="1:25" ht="13.5" customHeight="1" x14ac:dyDescent="0.2">
      <c r="M37" s="74"/>
      <c r="O37" s="74"/>
      <c r="U37"/>
    </row>
    <row r="38" spans="1:25" ht="13.5" customHeight="1" x14ac:dyDescent="0.2">
      <c r="M38" s="74"/>
      <c r="O38" s="74"/>
      <c r="U38"/>
    </row>
    <row r="39" spans="1:25" ht="13.5" customHeight="1" x14ac:dyDescent="0.2">
      <c r="M39" s="74"/>
      <c r="O39" s="74"/>
      <c r="U39"/>
    </row>
    <row r="40" spans="1:25" ht="13.5" customHeight="1" x14ac:dyDescent="0.2">
      <c r="M40" s="74"/>
      <c r="O40" s="74"/>
      <c r="U40"/>
    </row>
    <row r="41" spans="1:25" ht="13.5" customHeight="1" x14ac:dyDescent="0.2">
      <c r="M41" s="74"/>
      <c r="P41" s="74"/>
      <c r="R41"/>
      <c r="U41"/>
    </row>
    <row r="42" spans="1:25" ht="13.5" customHeight="1" x14ac:dyDescent="0.2">
      <c r="M42" s="74"/>
      <c r="P42" s="74"/>
      <c r="R42"/>
      <c r="U42"/>
    </row>
    <row r="43" spans="1:25" ht="13.5" customHeight="1" x14ac:dyDescent="0.2">
      <c r="M43" s="74"/>
      <c r="P43" s="74"/>
      <c r="R43"/>
      <c r="U43"/>
    </row>
    <row r="44" spans="1:25" ht="13.5" customHeight="1" x14ac:dyDescent="0.2">
      <c r="M44" s="74"/>
      <c r="P44" s="74"/>
      <c r="R44"/>
      <c r="U44"/>
    </row>
    <row r="45" spans="1:25" ht="13.5" customHeight="1" x14ac:dyDescent="0.2">
      <c r="M45" s="74"/>
      <c r="P45" s="74"/>
      <c r="R45"/>
      <c r="U45"/>
    </row>
    <row r="46" spans="1:25" ht="13.5" customHeight="1" x14ac:dyDescent="0.2">
      <c r="M46" s="74"/>
      <c r="P46" s="74"/>
      <c r="R46"/>
      <c r="U46"/>
    </row>
    <row r="47" spans="1:25" ht="13.5" customHeight="1" x14ac:dyDescent="0.2">
      <c r="M47" s="74"/>
      <c r="P47" s="74"/>
      <c r="R47"/>
      <c r="U47"/>
    </row>
    <row r="48" spans="1:25" ht="13.5" customHeight="1" x14ac:dyDescent="0.2">
      <c r="M48" s="74"/>
      <c r="P48" s="74"/>
      <c r="R48"/>
      <c r="U48"/>
    </row>
    <row r="49" spans="13:21" ht="13.5" customHeight="1" x14ac:dyDescent="0.2">
      <c r="M49" s="74"/>
      <c r="P49" s="74"/>
      <c r="R49"/>
      <c r="U49"/>
    </row>
    <row r="50" spans="13:21" ht="13.5" customHeight="1" x14ac:dyDescent="0.2">
      <c r="M50" s="74"/>
      <c r="P50" s="74"/>
      <c r="R50"/>
      <c r="U50"/>
    </row>
    <row r="51" spans="13:21" ht="13.5" customHeight="1" x14ac:dyDescent="0.2">
      <c r="M51" s="74"/>
      <c r="P51" s="74"/>
      <c r="R51"/>
      <c r="U51"/>
    </row>
    <row r="52" spans="13:21" ht="13.5" customHeight="1" x14ac:dyDescent="0.2">
      <c r="M52" s="74"/>
      <c r="P52" s="74"/>
      <c r="R52"/>
      <c r="U52"/>
    </row>
    <row r="53" spans="13:21" ht="13.5" customHeight="1" x14ac:dyDescent="0.2">
      <c r="M53" s="74"/>
      <c r="P53" s="74"/>
      <c r="R53"/>
      <c r="U53"/>
    </row>
    <row r="54" spans="13:21" ht="13.5" customHeight="1" x14ac:dyDescent="0.2">
      <c r="M54" s="74"/>
      <c r="P54" s="74"/>
      <c r="R54"/>
      <c r="U54"/>
    </row>
    <row r="55" spans="13:21" ht="13.5" customHeight="1" x14ac:dyDescent="0.2">
      <c r="M55" s="74"/>
      <c r="P55" s="74"/>
      <c r="R55"/>
      <c r="U55"/>
    </row>
    <row r="56" spans="13:21" ht="13.5" customHeight="1" x14ac:dyDescent="0.2">
      <c r="M56" s="74"/>
      <c r="P56" s="74"/>
      <c r="R56"/>
      <c r="U56"/>
    </row>
    <row r="57" spans="13:21" ht="13.5" customHeight="1" x14ac:dyDescent="0.2">
      <c r="M57" s="74"/>
      <c r="P57" s="74"/>
      <c r="R57"/>
      <c r="U57"/>
    </row>
    <row r="58" spans="13:21" ht="13.5" customHeight="1" x14ac:dyDescent="0.2">
      <c r="M58" s="74"/>
      <c r="P58" s="74"/>
      <c r="R58"/>
      <c r="U58"/>
    </row>
    <row r="59" spans="13:21" ht="13.5" customHeight="1" x14ac:dyDescent="0.2">
      <c r="M59" s="74"/>
      <c r="P59" s="74"/>
      <c r="R59"/>
      <c r="U59"/>
    </row>
    <row r="60" spans="13:21" ht="13.5" customHeight="1" x14ac:dyDescent="0.2">
      <c r="M60" s="74"/>
      <c r="P60" s="74"/>
      <c r="R60"/>
      <c r="U60"/>
    </row>
    <row r="61" spans="13:21" ht="13.5" customHeight="1" x14ac:dyDescent="0.2">
      <c r="M61" s="74"/>
      <c r="P61" s="74"/>
      <c r="R61"/>
      <c r="U61"/>
    </row>
    <row r="62" spans="13:21" ht="13.5" customHeight="1" x14ac:dyDescent="0.2">
      <c r="M62" s="74"/>
      <c r="P62" s="74"/>
      <c r="R62"/>
      <c r="U62"/>
    </row>
    <row r="63" spans="13:21" ht="13.5" customHeight="1" x14ac:dyDescent="0.2">
      <c r="M63" s="74"/>
      <c r="P63" s="74"/>
      <c r="R63"/>
      <c r="U63"/>
    </row>
    <row r="64" spans="13:21" ht="13.5" customHeight="1" x14ac:dyDescent="0.2">
      <c r="M64" s="74"/>
      <c r="P64" s="74"/>
      <c r="R64"/>
      <c r="U64"/>
    </row>
    <row r="65" spans="16:21" ht="13.5" customHeight="1" x14ac:dyDescent="0.2">
      <c r="P65" s="74"/>
      <c r="R65"/>
      <c r="S65" s="74"/>
      <c r="U65"/>
    </row>
  </sheetData>
  <sortState ref="B4:O33">
    <sortCondition descending="1" ref="L4:L33"/>
  </sortState>
  <mergeCells count="3">
    <mergeCell ref="I3:J3"/>
    <mergeCell ref="K3:L3"/>
    <mergeCell ref="M3: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8576"/>
  <sheetViews>
    <sheetView zoomScale="90" zoomScaleNormal="90" workbookViewId="0"/>
  </sheetViews>
  <sheetFormatPr defaultColWidth="11.42578125" defaultRowHeight="12.75" x14ac:dyDescent="0.2"/>
  <cols>
    <col min="1" max="1" width="5.5703125" style="122" customWidth="1"/>
    <col min="2" max="2" width="9.5703125" style="121" customWidth="1"/>
    <col min="3" max="3" width="12.7109375" style="121" bestFit="1" customWidth="1"/>
    <col min="4" max="4" width="26.85546875" style="125" bestFit="1" customWidth="1"/>
    <col min="5" max="5" width="1.28515625" style="73" customWidth="1"/>
    <col min="6" max="6" width="8.28515625" style="36" customWidth="1"/>
    <col min="7" max="7" width="7.42578125" style="43" customWidth="1"/>
    <col min="8" max="8" width="5.140625" style="32" bestFit="1" customWidth="1"/>
    <col min="9" max="9" width="5.5703125" style="39" customWidth="1"/>
    <col min="10" max="10" width="5.5703125" style="42" customWidth="1"/>
    <col min="11" max="11" width="5.5703125" style="40" customWidth="1"/>
    <col min="12" max="12" width="5.5703125" style="43" customWidth="1"/>
    <col min="13" max="13" width="5.5703125" style="40" customWidth="1"/>
    <col min="14" max="14" width="5.5703125" style="43" customWidth="1"/>
    <col min="15" max="15" width="11" style="40" customWidth="1"/>
    <col min="16" max="16" width="14.140625" style="40" customWidth="1"/>
    <col min="17" max="19" width="6.42578125" style="40" customWidth="1"/>
    <col min="20" max="20" width="1.7109375" style="73" customWidth="1"/>
    <col min="21" max="21" width="9.28515625" style="363" customWidth="1"/>
    <col min="22" max="22" width="11.42578125" style="251"/>
    <col min="23" max="23" width="16.28515625" style="251" customWidth="1"/>
    <col min="24" max="24" width="31.42578125" style="251" bestFit="1" customWidth="1"/>
    <col min="25" max="25" width="5.28515625" style="43" customWidth="1"/>
    <col min="26" max="26" width="10.42578125" style="251" customWidth="1"/>
    <col min="27" max="29" width="6.7109375" style="251" customWidth="1"/>
    <col min="30" max="16384" width="11.42578125" style="73"/>
  </cols>
  <sheetData>
    <row r="1" spans="1:29" s="121" customFormat="1" ht="17.25" x14ac:dyDescent="0.2">
      <c r="A1" s="122"/>
      <c r="B1" s="357" t="s">
        <v>995</v>
      </c>
      <c r="C1" s="358"/>
      <c r="D1" s="125"/>
      <c r="E1" s="73"/>
      <c r="G1" s="43"/>
      <c r="H1" s="359" t="s">
        <v>996</v>
      </c>
      <c r="I1" s="39"/>
      <c r="J1" s="42"/>
      <c r="K1" s="40"/>
      <c r="L1" s="43"/>
      <c r="M1" s="40"/>
      <c r="N1" s="43"/>
      <c r="O1" s="40"/>
      <c r="P1" s="40"/>
      <c r="Q1" s="40"/>
      <c r="R1" s="40"/>
      <c r="S1" s="40"/>
      <c r="U1" s="359" t="s">
        <v>997</v>
      </c>
      <c r="V1" s="251"/>
      <c r="W1" s="251"/>
      <c r="X1" s="251"/>
      <c r="Y1" s="43"/>
      <c r="Z1" s="251"/>
      <c r="AA1" s="251"/>
      <c r="AB1" s="251"/>
      <c r="AC1" s="251"/>
    </row>
    <row r="2" spans="1:29" s="121" customFormat="1" x14ac:dyDescent="0.2">
      <c r="V2" s="251"/>
      <c r="W2" s="251"/>
      <c r="X2" s="251"/>
      <c r="Y2" s="43"/>
      <c r="Z2" s="251"/>
      <c r="AA2" s="251"/>
      <c r="AB2" s="251"/>
      <c r="AC2" s="251"/>
    </row>
    <row r="3" spans="1:29" s="121" customFormat="1" ht="36.75" customHeight="1" x14ac:dyDescent="0.2">
      <c r="A3" s="33" t="s">
        <v>27</v>
      </c>
      <c r="B3" s="33" t="s">
        <v>28</v>
      </c>
      <c r="C3" s="33" t="s">
        <v>29</v>
      </c>
      <c r="D3" s="87" t="s">
        <v>40</v>
      </c>
      <c r="E3" s="73"/>
      <c r="F3" s="33" t="s">
        <v>36</v>
      </c>
      <c r="G3" s="33" t="s">
        <v>35</v>
      </c>
      <c r="H3" s="33" t="s">
        <v>31</v>
      </c>
      <c r="I3" s="405" t="s">
        <v>41</v>
      </c>
      <c r="J3" s="406"/>
      <c r="K3" s="405" t="s">
        <v>42</v>
      </c>
      <c r="L3" s="406"/>
      <c r="M3" s="405" t="s">
        <v>43</v>
      </c>
      <c r="N3" s="406"/>
      <c r="O3" s="33" t="s">
        <v>39</v>
      </c>
      <c r="P3" s="355"/>
      <c r="Q3" s="355"/>
      <c r="R3" s="355"/>
      <c r="S3" s="355"/>
      <c r="U3" s="159" t="s">
        <v>7</v>
      </c>
      <c r="V3" s="159" t="s">
        <v>28</v>
      </c>
      <c r="W3" s="159" t="s">
        <v>29</v>
      </c>
      <c r="X3" s="159" t="s">
        <v>30</v>
      </c>
      <c r="Y3" s="160" t="s">
        <v>8</v>
      </c>
      <c r="Z3" s="161" t="s">
        <v>67</v>
      </c>
      <c r="AA3" s="162" t="s">
        <v>0</v>
      </c>
      <c r="AB3" s="163" t="s">
        <v>12</v>
      </c>
      <c r="AC3" s="163" t="s">
        <v>1</v>
      </c>
    </row>
    <row r="4" spans="1:29" s="121" customFormat="1" ht="17.25" customHeight="1" x14ac:dyDescent="0.2">
      <c r="A4" s="33">
        <v>1</v>
      </c>
      <c r="B4" s="35" t="s">
        <v>196</v>
      </c>
      <c r="C4" s="34" t="s">
        <v>165</v>
      </c>
      <c r="D4" s="360" t="s">
        <v>197</v>
      </c>
      <c r="E4" s="73"/>
      <c r="F4" s="161">
        <v>1</v>
      </c>
      <c r="G4" s="35">
        <v>8</v>
      </c>
      <c r="H4" s="35" t="s">
        <v>201</v>
      </c>
      <c r="I4" s="310">
        <v>2</v>
      </c>
      <c r="J4" s="38">
        <f t="shared" ref="J4:J11" si="0">IF(OR(I4="DSQ",I4="RAF",I4="DNC",I4="DPG"),0,IF(OR(I4="DNS",I4="DNF"),100*(($G4-$G4+1)/$G4)+10*(LOG($G4/$G4)),100*(($G4-I4+1)/$G4)+10*(LOG($G4/I4))))</f>
        <v>93.520599913279625</v>
      </c>
      <c r="K4" s="310">
        <v>2</v>
      </c>
      <c r="L4" s="38">
        <f t="shared" ref="L4:L11" si="1">IF(OR(K4="DSQ",K4="RAF",K4="DNC",K4="DPG"),0,IF(OR(K4="DNS",K4="DNF"),100*(($G4-$G4+1)/$G4)+10*(LOG($G4/$G4)),100*(($G4-K4+1)/$G4)+10*(LOG($G4/K4))))</f>
        <v>93.520599913279625</v>
      </c>
      <c r="M4" s="310">
        <v>2</v>
      </c>
      <c r="N4" s="38">
        <f t="shared" ref="N4:N11" si="2">IF(OR(M4="DSQ",M4="RAF",M4="DNC",M4="DPG"),0,IF(OR(M4="DNS",M4="DNF"),100*(($G4-$G4+1)/$G4)+10*(LOG($G4/$G4)),100*(($G4-M4+1)/$G4)+10*(LOG($G4/M4))))</f>
        <v>93.520599913279625</v>
      </c>
      <c r="O4" s="41">
        <f t="shared" ref="O4:O11" si="3">J4+L4+N4</f>
        <v>280.56179973983888</v>
      </c>
      <c r="P4" s="356"/>
      <c r="Q4" s="356"/>
      <c r="R4" s="356"/>
      <c r="S4" s="356"/>
      <c r="U4" s="161">
        <v>1</v>
      </c>
      <c r="V4" s="361" t="s">
        <v>196</v>
      </c>
      <c r="W4" s="66" t="s">
        <v>165</v>
      </c>
      <c r="X4" s="295" t="s">
        <v>197</v>
      </c>
      <c r="Y4" s="362" t="s">
        <v>201</v>
      </c>
      <c r="Z4" s="161">
        <v>4.8</v>
      </c>
      <c r="AA4" s="161">
        <v>2</v>
      </c>
      <c r="AB4" s="161">
        <v>2</v>
      </c>
      <c r="AC4" s="161">
        <v>2</v>
      </c>
    </row>
    <row r="5" spans="1:29" s="121" customFormat="1" ht="17.25" customHeight="1" x14ac:dyDescent="0.2">
      <c r="A5" s="33">
        <v>2</v>
      </c>
      <c r="B5" s="35" t="s">
        <v>930</v>
      </c>
      <c r="C5" s="34" t="s">
        <v>158</v>
      </c>
      <c r="D5" s="360" t="s">
        <v>931</v>
      </c>
      <c r="E5" s="73"/>
      <c r="F5" s="161">
        <v>2</v>
      </c>
      <c r="G5" s="35">
        <v>8</v>
      </c>
      <c r="H5" s="35" t="s">
        <v>201</v>
      </c>
      <c r="I5" s="310">
        <v>3</v>
      </c>
      <c r="J5" s="38">
        <f t="shared" si="0"/>
        <v>79.259687322722812</v>
      </c>
      <c r="K5" s="310">
        <v>1</v>
      </c>
      <c r="L5" s="38">
        <f t="shared" si="1"/>
        <v>109.03089986991944</v>
      </c>
      <c r="M5" s="310">
        <v>4</v>
      </c>
      <c r="N5" s="38">
        <f t="shared" si="2"/>
        <v>65.510299956639813</v>
      </c>
      <c r="O5" s="41">
        <f t="shared" si="3"/>
        <v>253.80088714928206</v>
      </c>
      <c r="P5" s="356"/>
      <c r="Q5" s="356"/>
      <c r="R5" s="356"/>
      <c r="S5" s="356"/>
      <c r="U5" s="161">
        <v>2</v>
      </c>
      <c r="V5" s="361" t="s">
        <v>930</v>
      </c>
      <c r="W5" s="66" t="s">
        <v>158</v>
      </c>
      <c r="X5" s="295" t="s">
        <v>931</v>
      </c>
      <c r="Y5" s="362" t="s">
        <v>201</v>
      </c>
      <c r="Z5" s="161">
        <v>6.8</v>
      </c>
      <c r="AA5" s="161">
        <v>3</v>
      </c>
      <c r="AB5" s="161">
        <v>1</v>
      </c>
      <c r="AC5" s="161">
        <v>4</v>
      </c>
    </row>
    <row r="6" spans="1:29" s="121" customFormat="1" ht="17.25" customHeight="1" x14ac:dyDescent="0.2">
      <c r="A6" s="33">
        <v>3</v>
      </c>
      <c r="B6" s="35" t="s">
        <v>97</v>
      </c>
      <c r="C6" s="34" t="s">
        <v>288</v>
      </c>
      <c r="D6" s="360" t="s">
        <v>1002</v>
      </c>
      <c r="E6" s="73"/>
      <c r="F6" s="161">
        <v>3</v>
      </c>
      <c r="G6" s="35">
        <v>8</v>
      </c>
      <c r="H6" s="35" t="s">
        <v>201</v>
      </c>
      <c r="I6" s="310">
        <v>5</v>
      </c>
      <c r="J6" s="38">
        <f t="shared" si="0"/>
        <v>52.04119982655925</v>
      </c>
      <c r="K6" s="310">
        <v>3</v>
      </c>
      <c r="L6" s="38">
        <f t="shared" si="1"/>
        <v>79.259687322722812</v>
      </c>
      <c r="M6" s="310">
        <v>1</v>
      </c>
      <c r="N6" s="38">
        <f t="shared" si="2"/>
        <v>109.03089986991944</v>
      </c>
      <c r="O6" s="41">
        <f t="shared" si="3"/>
        <v>240.3317870192015</v>
      </c>
      <c r="P6" s="356"/>
      <c r="Q6" s="356"/>
      <c r="R6" s="356"/>
      <c r="S6" s="356"/>
      <c r="U6" s="161">
        <v>3</v>
      </c>
      <c r="V6" s="362" t="s">
        <v>97</v>
      </c>
      <c r="W6" s="66" t="s">
        <v>288</v>
      </c>
      <c r="X6" s="369" t="s">
        <v>1002</v>
      </c>
      <c r="Y6" s="362" t="s">
        <v>201</v>
      </c>
      <c r="Z6" s="161">
        <v>7.8</v>
      </c>
      <c r="AA6" s="161">
        <v>5</v>
      </c>
      <c r="AB6" s="161">
        <v>3</v>
      </c>
      <c r="AC6" s="161">
        <v>1</v>
      </c>
    </row>
    <row r="7" spans="1:29" s="121" customFormat="1" ht="17.25" customHeight="1" x14ac:dyDescent="0.2">
      <c r="A7" s="33">
        <v>4</v>
      </c>
      <c r="B7" s="35" t="s">
        <v>1003</v>
      </c>
      <c r="C7" s="34" t="s">
        <v>994</v>
      </c>
      <c r="D7" s="360" t="s">
        <v>1001</v>
      </c>
      <c r="E7" s="73"/>
      <c r="F7" s="161">
        <v>4</v>
      </c>
      <c r="G7" s="35">
        <v>8</v>
      </c>
      <c r="H7" s="35" t="s">
        <v>201</v>
      </c>
      <c r="I7" s="310">
        <v>4</v>
      </c>
      <c r="J7" s="38">
        <f t="shared" si="0"/>
        <v>65.510299956639813</v>
      </c>
      <c r="K7" s="310">
        <v>4</v>
      </c>
      <c r="L7" s="38">
        <f t="shared" si="1"/>
        <v>65.510299956639813</v>
      </c>
      <c r="M7" s="310">
        <v>3</v>
      </c>
      <c r="N7" s="38">
        <f t="shared" si="2"/>
        <v>79.259687322722812</v>
      </c>
      <c r="O7" s="41">
        <f t="shared" si="3"/>
        <v>210.28028723600244</v>
      </c>
      <c r="P7" s="356"/>
      <c r="Q7" s="356"/>
      <c r="R7" s="356"/>
      <c r="S7" s="356"/>
      <c r="U7" s="161">
        <v>4</v>
      </c>
      <c r="V7" s="362" t="s">
        <v>1003</v>
      </c>
      <c r="W7" s="66" t="s">
        <v>994</v>
      </c>
      <c r="X7" s="369" t="s">
        <v>1001</v>
      </c>
      <c r="Y7" s="362" t="s">
        <v>201</v>
      </c>
      <c r="Z7" s="161">
        <v>9.8000000000000007</v>
      </c>
      <c r="AA7" s="161">
        <v>4</v>
      </c>
      <c r="AB7" s="161">
        <v>4</v>
      </c>
      <c r="AC7" s="161">
        <v>3</v>
      </c>
    </row>
    <row r="8" spans="1:29" s="121" customFormat="1" ht="17.25" customHeight="1" x14ac:dyDescent="0.2">
      <c r="A8" s="33">
        <v>5</v>
      </c>
      <c r="B8" s="35" t="s">
        <v>309</v>
      </c>
      <c r="C8" s="34" t="s">
        <v>310</v>
      </c>
      <c r="D8" s="360" t="s">
        <v>1000</v>
      </c>
      <c r="E8" s="73"/>
      <c r="F8" s="161">
        <v>5</v>
      </c>
      <c r="G8" s="35">
        <v>8</v>
      </c>
      <c r="H8" s="35" t="s">
        <v>201</v>
      </c>
      <c r="I8" s="310">
        <v>1</v>
      </c>
      <c r="J8" s="38">
        <f t="shared" si="0"/>
        <v>109.03089986991944</v>
      </c>
      <c r="K8" s="310">
        <v>5</v>
      </c>
      <c r="L8" s="38">
        <f t="shared" si="1"/>
        <v>52.04119982655925</v>
      </c>
      <c r="M8" s="310" t="s">
        <v>32</v>
      </c>
      <c r="N8" s="38">
        <f t="shared" si="2"/>
        <v>12.5</v>
      </c>
      <c r="O8" s="41">
        <f t="shared" si="3"/>
        <v>173.57209969647869</v>
      </c>
      <c r="P8" s="356"/>
      <c r="Q8" s="356"/>
      <c r="R8" s="356"/>
      <c r="S8" s="356"/>
      <c r="U8" s="161">
        <v>5</v>
      </c>
      <c r="V8" s="361" t="s">
        <v>309</v>
      </c>
      <c r="W8" s="66" t="s">
        <v>310</v>
      </c>
      <c r="X8" s="369" t="s">
        <v>1000</v>
      </c>
      <c r="Y8" s="362" t="s">
        <v>201</v>
      </c>
      <c r="Z8" s="161">
        <v>15</v>
      </c>
      <c r="AA8" s="161">
        <v>1</v>
      </c>
      <c r="AB8" s="161">
        <v>5</v>
      </c>
      <c r="AC8" s="161" t="s">
        <v>32</v>
      </c>
    </row>
    <row r="9" spans="1:29" s="121" customFormat="1" ht="17.25" customHeight="1" x14ac:dyDescent="0.2">
      <c r="A9" s="33">
        <v>6</v>
      </c>
      <c r="B9" s="35">
        <v>4496</v>
      </c>
      <c r="C9" s="34" t="s">
        <v>163</v>
      </c>
      <c r="D9" s="360" t="s">
        <v>998</v>
      </c>
      <c r="E9" s="73"/>
      <c r="F9" s="161">
        <v>6</v>
      </c>
      <c r="G9" s="35">
        <v>8</v>
      </c>
      <c r="H9" s="35" t="s">
        <v>201</v>
      </c>
      <c r="I9" s="310">
        <v>6</v>
      </c>
      <c r="J9" s="38">
        <f t="shared" si="0"/>
        <v>38.749387366082999</v>
      </c>
      <c r="K9" s="310">
        <v>6</v>
      </c>
      <c r="L9" s="38">
        <f t="shared" si="1"/>
        <v>38.749387366082999</v>
      </c>
      <c r="M9" s="310" t="s">
        <v>32</v>
      </c>
      <c r="N9" s="38">
        <f t="shared" si="2"/>
        <v>12.5</v>
      </c>
      <c r="O9" s="41">
        <f t="shared" si="3"/>
        <v>89.998774732165998</v>
      </c>
      <c r="P9" s="356"/>
      <c r="Q9" s="356"/>
      <c r="R9" s="356"/>
      <c r="S9" s="356"/>
      <c r="U9" s="161">
        <v>6</v>
      </c>
      <c r="V9" s="361">
        <v>4496</v>
      </c>
      <c r="W9" s="66" t="s">
        <v>163</v>
      </c>
      <c r="X9" s="369" t="s">
        <v>998</v>
      </c>
      <c r="Y9" s="362" t="s">
        <v>201</v>
      </c>
      <c r="Z9" s="161">
        <v>21</v>
      </c>
      <c r="AA9" s="161">
        <v>6</v>
      </c>
      <c r="AB9" s="161">
        <v>6</v>
      </c>
      <c r="AC9" s="161" t="s">
        <v>32</v>
      </c>
    </row>
    <row r="10" spans="1:29" s="121" customFormat="1" ht="17.25" customHeight="1" x14ac:dyDescent="0.2">
      <c r="A10" s="33">
        <v>7</v>
      </c>
      <c r="B10" s="35" t="s">
        <v>200</v>
      </c>
      <c r="C10" s="34" t="s">
        <v>128</v>
      </c>
      <c r="D10" s="360" t="s">
        <v>187</v>
      </c>
      <c r="E10" s="73"/>
      <c r="F10" s="161">
        <v>7</v>
      </c>
      <c r="G10" s="35">
        <v>8</v>
      </c>
      <c r="H10" s="35" t="s">
        <v>201</v>
      </c>
      <c r="I10" s="310">
        <v>8</v>
      </c>
      <c r="J10" s="38">
        <f t="shared" si="0"/>
        <v>12.5</v>
      </c>
      <c r="K10" s="310">
        <v>7</v>
      </c>
      <c r="L10" s="38">
        <f t="shared" si="1"/>
        <v>25.579919469776868</v>
      </c>
      <c r="M10" s="310" t="s">
        <v>32</v>
      </c>
      <c r="N10" s="38">
        <f t="shared" si="2"/>
        <v>12.5</v>
      </c>
      <c r="O10" s="41">
        <f t="shared" si="3"/>
        <v>50.579919469776868</v>
      </c>
      <c r="P10" s="356"/>
      <c r="Q10" s="356"/>
      <c r="R10" s="356"/>
      <c r="S10" s="356"/>
      <c r="U10" s="161">
        <v>7</v>
      </c>
      <c r="V10" s="361" t="s">
        <v>200</v>
      </c>
      <c r="W10" s="66" t="s">
        <v>128</v>
      </c>
      <c r="X10" s="295" t="s">
        <v>187</v>
      </c>
      <c r="Y10" s="362" t="s">
        <v>201</v>
      </c>
      <c r="Z10" s="161">
        <v>22.8</v>
      </c>
      <c r="AA10" s="161">
        <v>8</v>
      </c>
      <c r="AB10" s="161">
        <v>7</v>
      </c>
      <c r="AC10" s="161" t="s">
        <v>32</v>
      </c>
    </row>
    <row r="11" spans="1:29" s="121" customFormat="1" ht="17.25" customHeight="1" x14ac:dyDescent="0.2">
      <c r="A11" s="33">
        <v>7</v>
      </c>
      <c r="B11" s="35" t="s">
        <v>198</v>
      </c>
      <c r="C11" s="34" t="s">
        <v>199</v>
      </c>
      <c r="D11" s="360" t="s">
        <v>999</v>
      </c>
      <c r="E11" s="73"/>
      <c r="F11" s="161">
        <v>7</v>
      </c>
      <c r="G11" s="35">
        <v>8</v>
      </c>
      <c r="H11" s="35" t="s">
        <v>201</v>
      </c>
      <c r="I11" s="310">
        <v>7</v>
      </c>
      <c r="J11" s="38">
        <f t="shared" si="0"/>
        <v>25.579919469776868</v>
      </c>
      <c r="K11" s="310">
        <v>8</v>
      </c>
      <c r="L11" s="38">
        <f t="shared" si="1"/>
        <v>12.5</v>
      </c>
      <c r="M11" s="310" t="s">
        <v>32</v>
      </c>
      <c r="N11" s="38">
        <f t="shared" si="2"/>
        <v>12.5</v>
      </c>
      <c r="O11" s="41">
        <f t="shared" si="3"/>
        <v>50.579919469776868</v>
      </c>
      <c r="P11" s="356"/>
      <c r="Q11" s="356"/>
      <c r="R11" s="356"/>
      <c r="S11" s="356"/>
      <c r="U11" s="161">
        <v>7</v>
      </c>
      <c r="V11" s="361" t="s">
        <v>198</v>
      </c>
      <c r="W11" s="66" t="s">
        <v>199</v>
      </c>
      <c r="X11" s="369" t="s">
        <v>999</v>
      </c>
      <c r="Y11" s="362" t="s">
        <v>201</v>
      </c>
      <c r="Z11" s="161">
        <v>22.8</v>
      </c>
      <c r="AA11" s="161">
        <v>7</v>
      </c>
      <c r="AB11" s="161">
        <v>8</v>
      </c>
      <c r="AC11" s="161" t="s">
        <v>32</v>
      </c>
    </row>
    <row r="13" spans="1:29" x14ac:dyDescent="0.2">
      <c r="C13" s="410"/>
      <c r="D13" s="410"/>
      <c r="J13" s="40"/>
      <c r="L13" s="40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">
      <c r="J14" s="40"/>
      <c r="L14" s="40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">
      <c r="J15" s="40"/>
      <c r="L15" s="40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">
      <c r="J16" s="40"/>
      <c r="L16" s="40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">
      <c r="J17" s="40"/>
      <c r="L17" s="40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">
      <c r="J18" s="40"/>
      <c r="L18" s="40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">
      <c r="J19" s="40"/>
      <c r="L19" s="40"/>
      <c r="Q19" s="161" t="s">
        <v>18</v>
      </c>
      <c r="R19" s="161" t="s">
        <v>19</v>
      </c>
      <c r="S19" s="161" t="s">
        <v>20</v>
      </c>
      <c r="U19" s="73"/>
      <c r="V19" s="73"/>
      <c r="W19" s="73"/>
      <c r="X19" s="73"/>
      <c r="Y19" s="73"/>
      <c r="AA19" s="73"/>
      <c r="AC19" s="73"/>
    </row>
    <row r="20" spans="1:29" x14ac:dyDescent="0.2">
      <c r="J20" s="40"/>
      <c r="L20" s="40"/>
      <c r="U20" s="73"/>
      <c r="V20" s="73"/>
      <c r="W20" s="73"/>
      <c r="X20" s="73"/>
      <c r="Y20" s="73"/>
      <c r="AA20" s="73"/>
      <c r="AC20" s="73"/>
    </row>
    <row r="21" spans="1:29" x14ac:dyDescent="0.2">
      <c r="A21" s="370">
        <v>1</v>
      </c>
      <c r="J21" s="40"/>
      <c r="L21" s="40"/>
      <c r="Q21" s="161">
        <v>2</v>
      </c>
      <c r="R21" s="161">
        <v>2</v>
      </c>
      <c r="S21" s="161">
        <v>2</v>
      </c>
      <c r="U21" s="73"/>
      <c r="V21" s="73"/>
      <c r="W21" s="73"/>
      <c r="X21" s="73"/>
      <c r="Y21" s="73"/>
      <c r="AA21" s="73"/>
      <c r="AC21" s="73"/>
    </row>
    <row r="22" spans="1:29" x14ac:dyDescent="0.2">
      <c r="A22" s="370">
        <v>2</v>
      </c>
      <c r="J22" s="40"/>
      <c r="L22" s="40"/>
      <c r="Q22" s="161">
        <v>3</v>
      </c>
      <c r="R22" s="161">
        <v>1</v>
      </c>
      <c r="S22" s="161">
        <v>4</v>
      </c>
      <c r="U22" s="73"/>
      <c r="V22" s="73"/>
      <c r="W22" s="73"/>
      <c r="X22" s="73"/>
      <c r="Y22" s="73"/>
      <c r="AA22" s="73"/>
      <c r="AC22" s="73"/>
    </row>
    <row r="23" spans="1:29" x14ac:dyDescent="0.2">
      <c r="A23" s="370">
        <v>3</v>
      </c>
      <c r="J23" s="40"/>
      <c r="L23" s="40"/>
      <c r="Q23" s="161">
        <v>5</v>
      </c>
      <c r="R23" s="161">
        <v>3</v>
      </c>
      <c r="S23" s="161">
        <v>1</v>
      </c>
      <c r="U23" s="73"/>
      <c r="V23" s="73"/>
      <c r="W23" s="73"/>
      <c r="X23" s="73"/>
      <c r="Y23" s="73"/>
      <c r="AA23" s="73"/>
      <c r="AC23" s="73"/>
    </row>
    <row r="24" spans="1:29" x14ac:dyDescent="0.2">
      <c r="A24" s="370">
        <v>4</v>
      </c>
      <c r="J24" s="40"/>
      <c r="L24" s="40"/>
      <c r="Q24" s="161">
        <v>4</v>
      </c>
      <c r="R24" s="161">
        <v>4</v>
      </c>
      <c r="S24" s="161">
        <v>3</v>
      </c>
      <c r="Y24" s="251"/>
    </row>
    <row r="25" spans="1:29" x14ac:dyDescent="0.2">
      <c r="A25" s="370">
        <v>5</v>
      </c>
      <c r="J25" s="40"/>
      <c r="L25" s="40"/>
      <c r="Q25" s="161">
        <v>1</v>
      </c>
      <c r="R25" s="161">
        <v>5</v>
      </c>
      <c r="S25" s="161" t="s">
        <v>32</v>
      </c>
      <c r="Y25" s="251"/>
    </row>
    <row r="26" spans="1:29" x14ac:dyDescent="0.2">
      <c r="A26" s="370">
        <v>6</v>
      </c>
      <c r="Q26" s="161">
        <v>6</v>
      </c>
      <c r="R26" s="161">
        <v>6</v>
      </c>
      <c r="S26" s="161" t="s">
        <v>32</v>
      </c>
      <c r="Y26" s="251"/>
    </row>
    <row r="27" spans="1:29" x14ac:dyDescent="0.2">
      <c r="A27" s="370">
        <v>7</v>
      </c>
      <c r="J27" s="40"/>
      <c r="L27" s="40"/>
      <c r="M27" s="73"/>
      <c r="N27" s="363"/>
      <c r="O27" s="251"/>
      <c r="P27" s="251"/>
      <c r="Q27" s="161">
        <v>8</v>
      </c>
      <c r="R27" s="161">
        <v>7</v>
      </c>
      <c r="S27" s="161" t="s">
        <v>32</v>
      </c>
      <c r="T27" s="251"/>
      <c r="U27" s="251"/>
      <c r="V27" s="43"/>
      <c r="Y27" s="251"/>
      <c r="AA27" s="73"/>
      <c r="AB27" s="73"/>
      <c r="AC27" s="73"/>
    </row>
    <row r="28" spans="1:29" x14ac:dyDescent="0.2">
      <c r="A28" s="370">
        <v>7</v>
      </c>
      <c r="J28" s="40"/>
      <c r="L28" s="40"/>
      <c r="M28" s="73"/>
      <c r="N28" s="363"/>
      <c r="O28" s="251"/>
      <c r="P28" s="251"/>
      <c r="Q28" s="161">
        <v>7</v>
      </c>
      <c r="R28" s="161">
        <v>8</v>
      </c>
      <c r="S28" s="161" t="s">
        <v>32</v>
      </c>
      <c r="T28" s="251"/>
      <c r="U28" s="251"/>
      <c r="V28" s="43"/>
      <c r="Y28" s="251"/>
      <c r="AA28" s="73"/>
      <c r="AB28" s="73"/>
      <c r="AC28" s="73"/>
    </row>
    <row r="29" spans="1:29" x14ac:dyDescent="0.2">
      <c r="J29" s="40"/>
      <c r="L29" s="40"/>
      <c r="M29" s="73"/>
      <c r="N29" s="363"/>
      <c r="O29" s="251"/>
      <c r="P29" s="251"/>
      <c r="Q29" s="251"/>
      <c r="R29" s="251"/>
      <c r="S29" s="251"/>
      <c r="T29" s="251"/>
      <c r="U29" s="251"/>
      <c r="V29" s="43"/>
      <c r="Y29" s="251"/>
      <c r="AA29" s="73"/>
      <c r="AB29" s="73"/>
      <c r="AC29" s="73"/>
    </row>
    <row r="30" spans="1:29" x14ac:dyDescent="0.2">
      <c r="J30" s="40"/>
      <c r="L30" s="363"/>
      <c r="M30" s="251"/>
      <c r="O30" s="251"/>
      <c r="P30" s="251"/>
      <c r="Q30" s="251"/>
      <c r="R30" s="251"/>
      <c r="S30" s="251"/>
      <c r="U30" s="251"/>
      <c r="V30" s="43"/>
      <c r="Y30" s="251"/>
      <c r="AA30" s="73"/>
      <c r="AB30" s="73"/>
      <c r="AC30" s="73"/>
    </row>
    <row r="31" spans="1:29" x14ac:dyDescent="0.2">
      <c r="J31" s="40"/>
      <c r="M31" s="73"/>
    </row>
    <row r="32" spans="1:29" x14ac:dyDescent="0.2">
      <c r="K32" s="43"/>
      <c r="M32" s="73"/>
    </row>
    <row r="33" spans="11:29" x14ac:dyDescent="0.2">
      <c r="K33" s="43"/>
      <c r="M33" s="73"/>
    </row>
    <row r="34" spans="11:29" x14ac:dyDescent="0.2">
      <c r="K34" s="43"/>
      <c r="M34" s="73"/>
    </row>
    <row r="35" spans="11:29" x14ac:dyDescent="0.2">
      <c r="K35" s="43"/>
      <c r="M35" s="73"/>
    </row>
    <row r="36" spans="11:29" x14ac:dyDescent="0.2">
      <c r="K36" s="43"/>
      <c r="N36" s="40"/>
      <c r="Q36" s="73"/>
      <c r="R36" s="363"/>
      <c r="S36" s="251"/>
      <c r="T36" s="251"/>
      <c r="U36" s="251"/>
      <c r="V36" s="43"/>
      <c r="Y36" s="251"/>
      <c r="AA36" s="73"/>
      <c r="AB36" s="73"/>
      <c r="AC36" s="73"/>
    </row>
    <row r="37" spans="11:29" x14ac:dyDescent="0.2">
      <c r="K37" s="43"/>
      <c r="N37" s="40"/>
      <c r="Q37" s="73"/>
      <c r="R37" s="363"/>
      <c r="S37" s="251"/>
      <c r="T37" s="251"/>
      <c r="U37" s="251"/>
      <c r="V37" s="43"/>
      <c r="Y37" s="251"/>
      <c r="AA37" s="73"/>
      <c r="AB37" s="73"/>
      <c r="AC37" s="73"/>
    </row>
    <row r="38" spans="11:29" x14ac:dyDescent="0.2">
      <c r="K38" s="43"/>
      <c r="N38" s="40"/>
      <c r="Q38" s="73"/>
      <c r="R38" s="363"/>
      <c r="S38" s="251"/>
      <c r="T38" s="251"/>
      <c r="U38" s="251"/>
      <c r="V38" s="43"/>
      <c r="Y38" s="251"/>
      <c r="AA38" s="73"/>
      <c r="AB38" s="73"/>
      <c r="AC38" s="73"/>
    </row>
    <row r="39" spans="11:29" x14ac:dyDescent="0.2">
      <c r="K39" s="43"/>
      <c r="N39" s="40"/>
      <c r="Q39" s="73"/>
      <c r="R39" s="363"/>
      <c r="S39" s="251"/>
      <c r="T39" s="251"/>
      <c r="U39" s="251"/>
      <c r="V39" s="43"/>
      <c r="Y39" s="251"/>
      <c r="AA39" s="73"/>
      <c r="AB39" s="73"/>
      <c r="AC39" s="73"/>
    </row>
    <row r="40" spans="11:29" x14ac:dyDescent="0.2">
      <c r="K40" s="43"/>
      <c r="N40" s="40"/>
      <c r="Q40" s="73"/>
      <c r="R40" s="363"/>
      <c r="S40" s="251"/>
      <c r="T40" s="251"/>
      <c r="U40" s="251"/>
      <c r="V40" s="43"/>
      <c r="Y40" s="251"/>
      <c r="AA40" s="73"/>
      <c r="AB40" s="73"/>
      <c r="AC40" s="73"/>
    </row>
    <row r="41" spans="11:29" x14ac:dyDescent="0.2">
      <c r="K41" s="43"/>
      <c r="N41" s="40"/>
      <c r="Q41" s="73"/>
      <c r="R41" s="363"/>
      <c r="S41" s="251"/>
      <c r="T41" s="251"/>
      <c r="U41" s="251"/>
      <c r="V41" s="43"/>
      <c r="Y41" s="251"/>
      <c r="AA41" s="73"/>
      <c r="AB41" s="73"/>
      <c r="AC41" s="73"/>
    </row>
    <row r="42" spans="11:29" x14ac:dyDescent="0.2">
      <c r="K42" s="43"/>
      <c r="N42" s="40"/>
      <c r="Q42" s="73"/>
      <c r="R42" s="363"/>
      <c r="S42" s="251"/>
      <c r="T42" s="251"/>
      <c r="U42" s="251"/>
      <c r="V42" s="43"/>
      <c r="Y42" s="251"/>
      <c r="AA42" s="73"/>
      <c r="AB42" s="73"/>
      <c r="AC42" s="73"/>
    </row>
    <row r="43" spans="11:29" x14ac:dyDescent="0.2">
      <c r="K43" s="43"/>
      <c r="N43" s="40"/>
      <c r="Q43" s="73"/>
      <c r="R43" s="363"/>
      <c r="S43" s="251"/>
      <c r="T43" s="251"/>
      <c r="U43" s="251"/>
      <c r="V43" s="43"/>
      <c r="Y43" s="251"/>
      <c r="AA43" s="73"/>
      <c r="AB43" s="73"/>
      <c r="AC43" s="73"/>
    </row>
    <row r="1048576" spans="19:19" x14ac:dyDescent="0.2">
      <c r="S1048576" s="40" t="s">
        <v>32</v>
      </c>
    </row>
  </sheetData>
  <mergeCells count="4">
    <mergeCell ref="I3:J3"/>
    <mergeCell ref="K3:L3"/>
    <mergeCell ref="M3:N3"/>
    <mergeCell ref="C13:D13"/>
  </mergeCells>
  <phoneticPr fontId="4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zoomScaleNormal="100" workbookViewId="0">
      <selection activeCell="B1" sqref="B1"/>
    </sheetView>
  </sheetViews>
  <sheetFormatPr defaultColWidth="11.5703125" defaultRowHeight="12.75" x14ac:dyDescent="0.2"/>
  <cols>
    <col min="1" max="1" width="5.5703125" style="68" customWidth="1"/>
    <col min="2" max="2" width="14.7109375" style="46" customWidth="1"/>
    <col min="3" max="3" width="22.28515625" style="46" customWidth="1"/>
    <col min="4" max="4" width="32.42578125" style="225" bestFit="1" customWidth="1"/>
    <col min="5" max="5" width="1.28515625" customWidth="1"/>
    <col min="6" max="6" width="7.42578125" style="36" customWidth="1"/>
    <col min="7" max="7" width="7.42578125" style="43" customWidth="1"/>
    <col min="8" max="8" width="5.140625" style="32" bestFit="1" customWidth="1"/>
    <col min="9" max="9" width="5.5703125" style="39" customWidth="1"/>
    <col min="10" max="10" width="5.5703125" style="226" customWidth="1"/>
    <col min="11" max="11" width="5.5703125" style="40" customWidth="1"/>
    <col min="12" max="12" width="5.5703125" style="43" customWidth="1"/>
    <col min="13" max="13" width="5.5703125" style="40" customWidth="1"/>
    <col min="14" max="14" width="5.5703125" style="43" customWidth="1"/>
    <col min="15" max="15" width="5.5703125" style="40" customWidth="1"/>
    <col min="16" max="16" width="5.5703125" style="43" customWidth="1"/>
    <col min="17" max="17" width="5.5703125" style="40" customWidth="1"/>
    <col min="18" max="18" width="5.5703125" style="43" customWidth="1"/>
    <col min="19" max="19" width="5.5703125" style="40" customWidth="1"/>
    <col min="20" max="20" width="5.5703125" style="43" customWidth="1"/>
    <col min="21" max="21" width="5.5703125" style="40" customWidth="1"/>
    <col min="22" max="22" width="5.5703125" style="43" customWidth="1"/>
    <col min="23" max="23" width="11" style="40" customWidth="1"/>
    <col min="24" max="24" width="9.42578125" customWidth="1"/>
    <col min="25" max="25" width="6.5703125" style="74" bestFit="1" customWidth="1"/>
    <col min="26" max="26" width="19.140625" bestFit="1" customWidth="1"/>
    <col min="27" max="27" width="32.7109375" bestFit="1" customWidth="1"/>
    <col min="28" max="28" width="32.7109375" customWidth="1"/>
    <col min="29" max="29" width="6.42578125" customWidth="1"/>
    <col min="30" max="30" width="8.140625" style="74" customWidth="1"/>
    <col min="31" max="37" width="7" customWidth="1"/>
    <col min="39" max="39" width="6.42578125" bestFit="1" customWidth="1"/>
    <col min="40" max="40" width="17.28515625" customWidth="1"/>
    <col min="41" max="41" width="18.85546875" bestFit="1" customWidth="1"/>
    <col min="42" max="42" width="30.5703125" bestFit="1" customWidth="1"/>
    <col min="43" max="43" width="6.85546875" bestFit="1" customWidth="1"/>
    <col min="44" max="44" width="4" bestFit="1" customWidth="1"/>
    <col min="45" max="45" width="32.140625" bestFit="1" customWidth="1"/>
    <col min="46" max="52" width="6" style="74" customWidth="1"/>
  </cols>
  <sheetData>
    <row r="1" spans="1:52" s="73" customFormat="1" ht="24" customHeight="1" x14ac:dyDescent="0.2">
      <c r="A1" s="122"/>
      <c r="B1" s="124" t="s">
        <v>1039</v>
      </c>
      <c r="C1" s="121"/>
      <c r="D1" s="233"/>
      <c r="F1" s="36"/>
      <c r="G1" s="43"/>
      <c r="H1" s="32"/>
      <c r="I1" s="39"/>
      <c r="J1" s="226"/>
      <c r="K1" s="40"/>
      <c r="L1" s="43"/>
      <c r="M1" s="40"/>
      <c r="N1" s="43"/>
      <c r="O1" s="40"/>
      <c r="P1" s="43"/>
      <c r="Q1" s="40"/>
      <c r="R1" s="43"/>
      <c r="S1" s="40"/>
      <c r="T1" s="43"/>
      <c r="U1" s="40"/>
      <c r="V1" s="43"/>
      <c r="W1" s="40"/>
      <c r="Y1" s="315" t="s">
        <v>223</v>
      </c>
      <c r="AD1" s="2"/>
      <c r="AT1" s="2"/>
      <c r="AU1" s="2"/>
      <c r="AV1" s="2"/>
      <c r="AW1" s="2"/>
      <c r="AX1" s="2"/>
      <c r="AY1" s="2"/>
      <c r="AZ1" s="2"/>
    </row>
    <row r="2" spans="1:52" ht="33.75" customHeight="1" x14ac:dyDescent="0.2">
      <c r="A2" s="44" t="s">
        <v>27</v>
      </c>
      <c r="B2" s="44" t="s">
        <v>28</v>
      </c>
      <c r="C2" s="44" t="s">
        <v>29</v>
      </c>
      <c r="D2" s="44" t="s">
        <v>40</v>
      </c>
      <c r="F2" s="33" t="s">
        <v>36</v>
      </c>
      <c r="G2" s="33" t="s">
        <v>35</v>
      </c>
      <c r="H2" s="33" t="s">
        <v>31</v>
      </c>
      <c r="I2" s="407" t="s">
        <v>41</v>
      </c>
      <c r="J2" s="411"/>
      <c r="K2" s="407" t="s">
        <v>42</v>
      </c>
      <c r="L2" s="411"/>
      <c r="M2" s="407" t="s">
        <v>43</v>
      </c>
      <c r="N2" s="411"/>
      <c r="O2" s="407" t="s">
        <v>21</v>
      </c>
      <c r="P2" s="411"/>
      <c r="Q2" s="407" t="s">
        <v>180</v>
      </c>
      <c r="R2" s="411"/>
      <c r="S2" s="407" t="s">
        <v>1041</v>
      </c>
      <c r="T2" s="411"/>
      <c r="U2" s="407" t="s">
        <v>1042</v>
      </c>
      <c r="V2" s="411"/>
      <c r="W2" s="33" t="s">
        <v>39</v>
      </c>
      <c r="Y2" s="166" t="s">
        <v>109</v>
      </c>
      <c r="Z2" s="166" t="s">
        <v>110</v>
      </c>
      <c r="AA2" s="166" t="s">
        <v>111</v>
      </c>
      <c r="AB2" s="166"/>
      <c r="AC2" s="166" t="s">
        <v>117</v>
      </c>
      <c r="AD2" s="166" t="s">
        <v>112</v>
      </c>
      <c r="AE2" s="166" t="s">
        <v>18</v>
      </c>
      <c r="AF2" s="166" t="s">
        <v>19</v>
      </c>
      <c r="AG2" s="166" t="s">
        <v>20</v>
      </c>
      <c r="AH2" s="166" t="s">
        <v>118</v>
      </c>
      <c r="AI2" s="166" t="s">
        <v>221</v>
      </c>
      <c r="AJ2" s="166" t="s">
        <v>1037</v>
      </c>
      <c r="AK2" s="166" t="s">
        <v>1038</v>
      </c>
      <c r="AM2" s="311" t="s">
        <v>109</v>
      </c>
      <c r="AN2" s="311" t="s">
        <v>1036</v>
      </c>
      <c r="AO2" s="311" t="s">
        <v>110</v>
      </c>
      <c r="AP2" s="311" t="s">
        <v>111</v>
      </c>
      <c r="AQ2" s="311" t="s">
        <v>112</v>
      </c>
      <c r="AR2" s="311" t="s">
        <v>220</v>
      </c>
      <c r="AS2" s="311" t="s">
        <v>220</v>
      </c>
      <c r="AT2" s="311" t="s">
        <v>18</v>
      </c>
      <c r="AU2" s="311" t="s">
        <v>19</v>
      </c>
      <c r="AV2" s="311" t="s">
        <v>20</v>
      </c>
      <c r="AW2" s="311" t="s">
        <v>118</v>
      </c>
      <c r="AX2" s="311" t="s">
        <v>221</v>
      </c>
      <c r="AY2" s="311" t="s">
        <v>1037</v>
      </c>
      <c r="AZ2" s="311" t="s">
        <v>1038</v>
      </c>
    </row>
    <row r="3" spans="1:52" x14ac:dyDescent="0.2">
      <c r="A3" s="95">
        <v>1</v>
      </c>
      <c r="B3" s="75" t="s">
        <v>1008</v>
      </c>
      <c r="C3" s="123" t="s">
        <v>1009</v>
      </c>
      <c r="D3" s="81" t="s">
        <v>233</v>
      </c>
      <c r="F3" s="95" t="s">
        <v>83</v>
      </c>
      <c r="G3" s="112">
        <v>4</v>
      </c>
      <c r="H3" s="75" t="s">
        <v>46</v>
      </c>
      <c r="I3" s="37">
        <v>1</v>
      </c>
      <c r="J3" s="38">
        <f>IF(OR(I3="DSQ",I3="RAF",I3="DNC",I3="DPG"),0,IF(OR(I3="DNS",I3="DNF"),100*(($G3-$G3+1)/$G3)+10*(LOG($G3/$G3)),100*(($G3-I3+1)/$G3)+10*(LOG($G3/I3))))</f>
        <v>106.02059991327963</v>
      </c>
      <c r="K3" s="37">
        <v>1</v>
      </c>
      <c r="L3" s="38">
        <f>IF(OR(K3="DSQ",K3="RAF",K3="DNC",K3="DPG"),0,IF(OR(K3="DNS",K3="DNF"),100*(($G3-$G3+1)/$G3)+10*(LOG($G3/$G3)),100*(($G3-K3+1)/$G3)+10*(LOG($G3/K3))))</f>
        <v>106.02059991327963</v>
      </c>
      <c r="M3" s="37">
        <v>1</v>
      </c>
      <c r="N3" s="38">
        <f>IF(OR(M3="DSQ",M3="RAF",M3="DNC",M3="DPG"),0,IF(OR(M3="DNS",M3="DNF"),100*(($G3-$G3+1)/$G3)+10*(LOG($G3/$G3)),100*(($G3-M3+1)/$G3)+10*(LOG($G3/M3))))</f>
        <v>106.02059991327963</v>
      </c>
      <c r="O3" s="371">
        <v>1</v>
      </c>
      <c r="P3" s="38">
        <f>IF(OR(O3="DSQ",O3="RAF",O3="DNC",O3="DPG"),0,IF(OR(O3="DNS",O3="DNF"),100*(($G3-$G3+1)/$G3)+10*(LOG($G3/$G3)),100*(($G3-O3+1)/$G3)+10*(LOG($G3/O3))))</f>
        <v>106.02059991327963</v>
      </c>
      <c r="Q3" s="371">
        <v>1</v>
      </c>
      <c r="R3" s="38">
        <f>IF(OR(Q3="DSQ",Q3="RAF",Q3="DNC",Q3="DPG"),0,IF(OR(Q3="DNS",Q3="DNF"),100*(($G3-$G3+1)/$G3)+10*(LOG($G3/$G3)),100*(($G3-Q3+1)/$G3)+10*(LOG($G3/Q3))))</f>
        <v>106.02059991327963</v>
      </c>
      <c r="S3" s="275">
        <v>1</v>
      </c>
      <c r="T3" s="38">
        <f>IF(OR(S3="DSQ",S3="RAF",S3="DNC",S3="DPG"),0,IF(OR(S3="DNS",S3="DNF"),100*(($G3-$G3+1)/$G3)+10*(LOG($G3/$G3)),100*(($G3-S3+1)/$G3)+10*(LOG($G3/S3))))</f>
        <v>106.02059991327963</v>
      </c>
      <c r="U3" s="37">
        <v>1</v>
      </c>
      <c r="V3" s="38">
        <f>IF(OR(U3="DSQ",U3="RAF",U3="DNC",U3="DPG"),0,IF(OR(U3="DNS",U3="DNF"),100*(($G3-$G3+1)/$G3)+10*(LOG($G3/$G3)),100*(($G3-U3+1)/$G3)+10*(LOG($G3/U3))))</f>
        <v>106.02059991327963</v>
      </c>
      <c r="W3" s="41">
        <f>J3+L3+N3+T3+V3+P3+R3</f>
        <v>742.14419939295738</v>
      </c>
      <c r="Y3" s="227" t="s">
        <v>83</v>
      </c>
      <c r="Z3" s="228" t="s">
        <v>1008</v>
      </c>
      <c r="AA3" s="228" t="s">
        <v>1009</v>
      </c>
      <c r="AB3" s="228" t="s">
        <v>233</v>
      </c>
      <c r="AC3" s="228" t="s">
        <v>46</v>
      </c>
      <c r="AD3" s="229" t="s">
        <v>90</v>
      </c>
      <c r="AE3" s="252">
        <v>1</v>
      </c>
      <c r="AF3" s="252">
        <v>1</v>
      </c>
      <c r="AG3" s="252">
        <v>1</v>
      </c>
      <c r="AH3" s="252">
        <v>1</v>
      </c>
      <c r="AI3" s="252">
        <v>1</v>
      </c>
      <c r="AJ3" s="252">
        <v>1</v>
      </c>
      <c r="AK3" s="253">
        <v>1</v>
      </c>
      <c r="AM3" s="312" t="s">
        <v>83</v>
      </c>
      <c r="AN3" s="313" t="s">
        <v>1008</v>
      </c>
      <c r="AO3" s="313" t="s">
        <v>1009</v>
      </c>
      <c r="AP3" s="313" t="s">
        <v>233</v>
      </c>
      <c r="AQ3" s="314" t="s">
        <v>46</v>
      </c>
      <c r="AR3" s="313" t="s">
        <v>90</v>
      </c>
      <c r="AS3" s="74" t="s">
        <v>1010</v>
      </c>
      <c r="AT3" s="74">
        <v>1</v>
      </c>
      <c r="AU3" s="74">
        <v>1</v>
      </c>
      <c r="AV3" s="74">
        <v>1</v>
      </c>
      <c r="AW3" s="74">
        <v>1</v>
      </c>
      <c r="AX3" s="74">
        <v>1</v>
      </c>
      <c r="AY3" s="74">
        <v>1</v>
      </c>
      <c r="AZ3" s="74">
        <v>1</v>
      </c>
    </row>
    <row r="4" spans="1:52" ht="12.75" customHeight="1" x14ac:dyDescent="0.2">
      <c r="A4" s="95">
        <v>2</v>
      </c>
      <c r="B4" s="75" t="s">
        <v>1027</v>
      </c>
      <c r="C4" s="123" t="s">
        <v>671</v>
      </c>
      <c r="D4" s="81" t="s">
        <v>1028</v>
      </c>
      <c r="F4" s="95" t="s">
        <v>83</v>
      </c>
      <c r="G4" s="112">
        <v>3</v>
      </c>
      <c r="H4" s="75" t="s">
        <v>45</v>
      </c>
      <c r="I4" s="37">
        <v>1</v>
      </c>
      <c r="J4" s="38">
        <f>IF(OR(I4="DSQ",I4="RAF",I4="DNC",I4="DPG"),0,IF(OR(I4="DNS",I4="DNF"),100*(($G4-$G4+1)/$G4)+10*(LOG($G4/$G4)),100*(($G4-I4+1)/$G4)+10*(LOG($G4/I4))))</f>
        <v>104.77121254719663</v>
      </c>
      <c r="K4" s="37">
        <v>1</v>
      </c>
      <c r="L4" s="38">
        <f>IF(OR(K4="DSQ",K4="RAF",K4="DNC",K4="DPG"),0,IF(OR(K4="DNS",K4="DNF"),100*(($G4-$G4+1)/$G4)+10*(LOG($G4/$G4)),100*(($G4-K4+1)/$G4)+10*(LOG($G4/K4))))</f>
        <v>104.77121254719663</v>
      </c>
      <c r="M4" s="37">
        <v>1</v>
      </c>
      <c r="N4" s="38">
        <f>IF(OR(M4="DSQ",M4="RAF",M4="DNC",M4="DPG"),0,IF(OR(M4="DNS",M4="DNF"),100*(($G4-$G4+1)/$G4)+10*(LOG($G4/$G4)),100*(($G4-M4+1)/$G4)+10*(LOG($G4/M4))))</f>
        <v>104.77121254719663</v>
      </c>
      <c r="O4" s="371">
        <v>1</v>
      </c>
      <c r="P4" s="38">
        <f>IF(OR(O4="DSQ",O4="RAF",O4="DNC",O4="DPG"),0,IF(OR(O4="DNS",O4="DNF"),100*(($G4-$G4+1)/$G4)+10*(LOG($G4/$G4)),100*(($G4-O4+1)/$G4)+10*(LOG($G4/O4))))</f>
        <v>104.77121254719663</v>
      </c>
      <c r="Q4" s="371">
        <v>1</v>
      </c>
      <c r="R4" s="38">
        <f>IF(OR(Q4="DSQ",Q4="RAF",Q4="DNC",Q4="DPG"),0,IF(OR(Q4="DNS",Q4="DNF"),100*(($G4-$G4+1)/$G4)+10*(LOG($G4/$G4)),100*(($G4-Q4+1)/$G4)+10*(LOG($G4/Q4))))</f>
        <v>104.77121254719663</v>
      </c>
      <c r="S4" s="275">
        <v>1</v>
      </c>
      <c r="T4" s="38">
        <f>IF(OR(S4="DSQ",S4="RAF",S4="DNC",S4="DPG"),0,IF(OR(S4="DNS",S4="DNF"),100*(($G4-$G4+1)/$G4)+10*(LOG($G4/$G4)),100*(($G4-S4+1)/$G4)+10*(LOG($G4/S4))))</f>
        <v>104.77121254719663</v>
      </c>
      <c r="U4" s="37">
        <v>1</v>
      </c>
      <c r="V4" s="38">
        <f>IF(OR(U4="DSQ",U4="RAF",U4="DNC",U4="DPG"),0,IF(OR(U4="DNS",U4="DNF"),100*(($G4-$G4+1)/$G4)+10*(LOG($G4/$G4)),100*(($G4-U4+1)/$G4)+10*(LOG($G4/U4))))</f>
        <v>104.77121254719663</v>
      </c>
      <c r="W4" s="41">
        <f>J4+L4+N4+T4+V4+P4+R4</f>
        <v>733.39848783037655</v>
      </c>
      <c r="Y4" s="230" t="s">
        <v>85</v>
      </c>
      <c r="Z4" s="231" t="s">
        <v>1011</v>
      </c>
      <c r="AA4" s="231" t="s">
        <v>160</v>
      </c>
      <c r="AB4" s="231" t="s">
        <v>264</v>
      </c>
      <c r="AC4" s="231" t="s">
        <v>46</v>
      </c>
      <c r="AD4" s="232" t="s">
        <v>178</v>
      </c>
      <c r="AE4" s="254">
        <v>2</v>
      </c>
      <c r="AF4" s="254">
        <v>2</v>
      </c>
      <c r="AG4" s="254">
        <v>2</v>
      </c>
      <c r="AH4" s="254">
        <v>2</v>
      </c>
      <c r="AI4" s="254" t="s">
        <v>32</v>
      </c>
      <c r="AJ4" s="254">
        <v>2</v>
      </c>
      <c r="AK4" s="255">
        <v>2</v>
      </c>
      <c r="AM4" s="312" t="s">
        <v>85</v>
      </c>
      <c r="AN4" s="313" t="s">
        <v>1011</v>
      </c>
      <c r="AO4" s="313" t="s">
        <v>160</v>
      </c>
      <c r="AP4" s="313" t="s">
        <v>264</v>
      </c>
      <c r="AQ4" s="314" t="s">
        <v>46</v>
      </c>
      <c r="AR4" s="313" t="s">
        <v>178</v>
      </c>
      <c r="AS4" s="74" t="s">
        <v>1012</v>
      </c>
      <c r="AT4" s="74">
        <v>2</v>
      </c>
      <c r="AU4" s="74">
        <v>2</v>
      </c>
      <c r="AV4" s="74">
        <v>2</v>
      </c>
      <c r="AW4" s="74">
        <v>2</v>
      </c>
      <c r="AX4" s="74" t="s">
        <v>32</v>
      </c>
      <c r="AY4" s="74">
        <v>2</v>
      </c>
      <c r="AZ4" s="74">
        <v>2</v>
      </c>
    </row>
    <row r="5" spans="1:52" x14ac:dyDescent="0.2">
      <c r="A5" s="95">
        <v>3</v>
      </c>
      <c r="B5" s="75" t="s">
        <v>1020</v>
      </c>
      <c r="C5" s="123" t="s">
        <v>1021</v>
      </c>
      <c r="D5" s="340" t="s">
        <v>1040</v>
      </c>
      <c r="F5" s="95" t="s">
        <v>83</v>
      </c>
      <c r="G5" s="112">
        <v>2</v>
      </c>
      <c r="H5" s="75" t="s">
        <v>44</v>
      </c>
      <c r="I5" s="37">
        <v>1</v>
      </c>
      <c r="J5" s="38">
        <f>IF(OR(I5="DSQ",I5="RAF",I5="DNC",I5="DPG"),0,IF(OR(I5="DNS",I5="DNF"),100*(($G5-$G5+1)/$G5)+10*(LOG($G5/$G5)),100*(($G5-I5+1)/$G5)+10*(LOG($G5/I5))))</f>
        <v>103.01029995663981</v>
      </c>
      <c r="K5" s="37" t="s">
        <v>32</v>
      </c>
      <c r="L5" s="38">
        <f>IF(OR(K5="DSQ",K5="RAF",K5="DNC",K5="DPG"),0,IF(OR(K5="DNS",K5="DNF"),100*(($G5-$G5+1)/$G5)+10*(LOG($G5/$G5)),100*(($G5-K5+1)/$G5)+10*(LOG($G5/K5))))</f>
        <v>50</v>
      </c>
      <c r="M5" s="37">
        <v>1</v>
      </c>
      <c r="N5" s="38">
        <f>IF(OR(M5="DSQ",M5="RAF",M5="DNC",M5="DPG"),0,IF(OR(M5="DNS",M5="DNF"),100*(($G5-$G5+1)/$G5)+10*(LOG($G5/$G5)),100*(($G5-M5+1)/$G5)+10*(LOG($G5/M5))))</f>
        <v>103.01029995663981</v>
      </c>
      <c r="O5" s="371">
        <v>1</v>
      </c>
      <c r="P5" s="38">
        <f>IF(OR(O5="DSQ",O5="RAF",O5="DNC",O5="DPG"),0,IF(OR(O5="DNS",O5="DNF"),100*(($G5-$G5+1)/$G5)+10*(LOG($G5/$G5)),100*(($G5-O5+1)/$G5)+10*(LOG($G5/O5))))</f>
        <v>103.01029995663981</v>
      </c>
      <c r="Q5" s="371" t="s">
        <v>32</v>
      </c>
      <c r="R5" s="38">
        <f>IF(OR(Q5="DSQ",Q5="RAF",Q5="DNC",Q5="DPG"),0,IF(OR(Q5="DNS",Q5="DNF"),100*(($G5-$G5+1)/$G5)+10*(LOG($G5/$G5)),100*(($G5-Q5+1)/$G5)+10*(LOG($G5/Q5))))</f>
        <v>50</v>
      </c>
      <c r="S5" s="275">
        <v>1</v>
      </c>
      <c r="T5" s="38">
        <f>IF(OR(S5="DSQ",S5="RAF",S5="DNC",S5="DPG"),0,IF(OR(S5="DNS",S5="DNF"),100*(($G5-$G5+1)/$G5)+10*(LOG($G5/$G5)),100*(($G5-S5+1)/$G5)+10*(LOG($G5/S5))))</f>
        <v>103.01029995663981</v>
      </c>
      <c r="U5" s="37">
        <v>1</v>
      </c>
      <c r="V5" s="38">
        <f>IF(OR(U5="DSQ",U5="RAF",U5="DNC",U5="DPG"),0,IF(OR(U5="DNS",U5="DNF"),100*(($G5-$G5+1)/$G5)+10*(LOG($G5/$G5)),100*(($G5-U5+1)/$G5)+10*(LOG($G5/U5))))</f>
        <v>103.01029995663981</v>
      </c>
      <c r="W5" s="41">
        <f>J5+L5+N5+T5+V5+P5+R5</f>
        <v>615.05149978319901</v>
      </c>
      <c r="Y5" s="230" t="s">
        <v>87</v>
      </c>
      <c r="Z5" s="231" t="s">
        <v>1013</v>
      </c>
      <c r="AA5" s="231" t="s">
        <v>257</v>
      </c>
      <c r="AB5" s="231" t="s">
        <v>1014</v>
      </c>
      <c r="AC5" s="231" t="s">
        <v>46</v>
      </c>
      <c r="AD5" s="232" t="s">
        <v>203</v>
      </c>
      <c r="AE5" s="254">
        <v>3</v>
      </c>
      <c r="AF5" s="254">
        <v>3</v>
      </c>
      <c r="AG5" s="254">
        <v>3</v>
      </c>
      <c r="AH5" s="254">
        <v>3</v>
      </c>
      <c r="AI5" s="254" t="s">
        <v>32</v>
      </c>
      <c r="AJ5" s="254" t="s">
        <v>32</v>
      </c>
      <c r="AK5" s="255" t="s">
        <v>33</v>
      </c>
      <c r="AM5" s="312" t="s">
        <v>87</v>
      </c>
      <c r="AN5" s="313" t="s">
        <v>1013</v>
      </c>
      <c r="AO5" s="313" t="s">
        <v>257</v>
      </c>
      <c r="AP5" s="313" t="s">
        <v>1014</v>
      </c>
      <c r="AQ5" s="314" t="s">
        <v>46</v>
      </c>
      <c r="AR5" s="313" t="s">
        <v>203</v>
      </c>
      <c r="AS5" s="74" t="s">
        <v>1015</v>
      </c>
      <c r="AT5" s="74">
        <v>3</v>
      </c>
      <c r="AU5" s="74">
        <v>3</v>
      </c>
      <c r="AV5" s="74">
        <v>3</v>
      </c>
      <c r="AW5" s="74">
        <v>3</v>
      </c>
      <c r="AX5" s="74" t="s">
        <v>32</v>
      </c>
      <c r="AY5" s="74" t="s">
        <v>32</v>
      </c>
      <c r="AZ5" s="74" t="s">
        <v>33</v>
      </c>
    </row>
    <row r="6" spans="1:52" x14ac:dyDescent="0.2">
      <c r="A6" s="95">
        <v>4</v>
      </c>
      <c r="B6" s="75" t="s">
        <v>1011</v>
      </c>
      <c r="C6" s="123" t="s">
        <v>160</v>
      </c>
      <c r="D6" s="81" t="s">
        <v>264</v>
      </c>
      <c r="F6" s="95" t="s">
        <v>85</v>
      </c>
      <c r="G6" s="112">
        <v>4</v>
      </c>
      <c r="H6" s="75" t="s">
        <v>46</v>
      </c>
      <c r="I6" s="37">
        <v>2</v>
      </c>
      <c r="J6" s="38">
        <f>IF(OR(I6="DSQ",I6="RAF",I6="DNC",I6="DPG"),0,IF(OR(I6="DNS",I6="DNF"),100*(($G6-$G6+1)/$G6)+10*(LOG($G6/$G6)),100*(($G6-I6+1)/$G6)+10*(LOG($G6/I6))))</f>
        <v>78.010299956639813</v>
      </c>
      <c r="K6" s="37">
        <v>2</v>
      </c>
      <c r="L6" s="38">
        <f>IF(OR(K6="DSQ",K6="RAF",K6="DNC",K6="DPG"),0,IF(OR(K6="DNS",K6="DNF"),100*(($G6-$G6+1)/$G6)+10*(LOG($G6/$G6)),100*(($G6-K6+1)/$G6)+10*(LOG($G6/K6))))</f>
        <v>78.010299956639813</v>
      </c>
      <c r="M6" s="37">
        <v>2</v>
      </c>
      <c r="N6" s="38">
        <f>IF(OR(M6="DSQ",M6="RAF",M6="DNC",M6="DPG"),0,IF(OR(M6="DNS",M6="DNF"),100*(($G6-$G6+1)/$G6)+10*(LOG($G6/$G6)),100*(($G6-M6+1)/$G6)+10*(LOG($G6/M6))))</f>
        <v>78.010299956639813</v>
      </c>
      <c r="O6" s="371">
        <v>2</v>
      </c>
      <c r="P6" s="38">
        <f>IF(OR(O6="DSQ",O6="RAF",O6="DNC",O6="DPG"),0,IF(OR(O6="DNS",O6="DNF"),100*(($G6-$G6+1)/$G6)+10*(LOG($G6/$G6)),100*(($G6-O6+1)/$G6)+10*(LOG($G6/O6))))</f>
        <v>78.010299956639813</v>
      </c>
      <c r="Q6" s="371" t="s">
        <v>32</v>
      </c>
      <c r="R6" s="38">
        <f>IF(OR(Q6="DSQ",Q6="RAF",Q6="DNC",Q6="DPG"),0,IF(OR(Q6="DNS",Q6="DNF"),100*(($G6-$G6+1)/$G6)+10*(LOG($G6/$G6)),100*(($G6-Q6+1)/$G6)+10*(LOG($G6/Q6))))</f>
        <v>25</v>
      </c>
      <c r="S6" s="275">
        <v>2</v>
      </c>
      <c r="T6" s="38">
        <f>IF(OR(S6="DSQ",S6="RAF",S6="DNC",S6="DPG"),0,IF(OR(S6="DNS",S6="DNF"),100*(($G6-$G6+1)/$G6)+10*(LOG($G6/$G6)),100*(($G6-S6+1)/$G6)+10*(LOG($G6/S6))))</f>
        <v>78.010299956639813</v>
      </c>
      <c r="U6" s="37">
        <v>2</v>
      </c>
      <c r="V6" s="38">
        <f>IF(OR(U6="DSQ",U6="RAF",U6="DNC",U6="DPG"),0,IF(OR(U6="DNS",U6="DNF"),100*(($G6-$G6+1)/$G6)+10*(LOG($G6/$G6)),100*(($G6-U6+1)/$G6)+10*(LOG($G6/U6))))</f>
        <v>78.010299956639813</v>
      </c>
      <c r="W6" s="41">
        <f>J6+L6+N6+T6+V6+P6+R6</f>
        <v>493.06179973983888</v>
      </c>
      <c r="Y6" s="230" t="s">
        <v>84</v>
      </c>
      <c r="Z6" s="417" t="s">
        <v>1016</v>
      </c>
      <c r="AA6" s="231" t="s">
        <v>1017</v>
      </c>
      <c r="AB6" s="231" t="s">
        <v>1018</v>
      </c>
      <c r="AC6" s="231" t="s">
        <v>46</v>
      </c>
      <c r="AD6" s="232" t="s">
        <v>235</v>
      </c>
      <c r="AE6" s="254">
        <v>4</v>
      </c>
      <c r="AF6" s="254" t="s">
        <v>32</v>
      </c>
      <c r="AG6" s="254" t="s">
        <v>33</v>
      </c>
      <c r="AH6" s="254" t="s">
        <v>32</v>
      </c>
      <c r="AI6" s="254" t="s">
        <v>33</v>
      </c>
      <c r="AJ6" s="254" t="s">
        <v>32</v>
      </c>
      <c r="AK6" s="255">
        <v>3</v>
      </c>
      <c r="AM6" s="312" t="s">
        <v>84</v>
      </c>
      <c r="AN6" s="416" t="s">
        <v>1016</v>
      </c>
      <c r="AO6" s="313" t="s">
        <v>1017</v>
      </c>
      <c r="AP6" s="313" t="s">
        <v>1018</v>
      </c>
      <c r="AQ6" s="314" t="s">
        <v>46</v>
      </c>
      <c r="AR6" s="313" t="s">
        <v>235</v>
      </c>
      <c r="AS6" s="74" t="s">
        <v>1019</v>
      </c>
      <c r="AT6" s="74">
        <v>4</v>
      </c>
      <c r="AU6" s="74" t="s">
        <v>32</v>
      </c>
      <c r="AV6" s="74" t="s">
        <v>33</v>
      </c>
      <c r="AW6" s="74" t="s">
        <v>32</v>
      </c>
      <c r="AX6" s="74" t="s">
        <v>33</v>
      </c>
      <c r="AY6" s="74" t="s">
        <v>32</v>
      </c>
      <c r="AZ6" s="74">
        <v>3</v>
      </c>
    </row>
    <row r="7" spans="1:52" x14ac:dyDescent="0.2">
      <c r="A7" s="95">
        <v>5</v>
      </c>
      <c r="B7" s="75" t="s">
        <v>1024</v>
      </c>
      <c r="C7" s="123" t="s">
        <v>261</v>
      </c>
      <c r="D7" s="81" t="s">
        <v>1025</v>
      </c>
      <c r="F7" s="95" t="s">
        <v>85</v>
      </c>
      <c r="G7" s="112">
        <v>2</v>
      </c>
      <c r="H7" s="75" t="s">
        <v>44</v>
      </c>
      <c r="I7" s="37">
        <v>2</v>
      </c>
      <c r="J7" s="38">
        <f>IF(OR(I7="DSQ",I7="RAF",I7="DNC",I7="DPG"),0,IF(OR(I7="DNS",I7="DNF"),100*(($G7-$G7+1)/$G7)+10*(LOG($G7/$G7)),100*(($G7-I7+1)/$G7)+10*(LOG($G7/I7))))</f>
        <v>50</v>
      </c>
      <c r="K7" s="37">
        <v>1</v>
      </c>
      <c r="L7" s="38">
        <f>IF(OR(K7="DSQ",K7="RAF",K7="DNC",K7="DPG"),0,IF(OR(K7="DNS",K7="DNF"),100*(($G7-$G7+1)/$G7)+10*(LOG($G7/$G7)),100*(($G7-K7+1)/$G7)+10*(LOG($G7/K7))))</f>
        <v>103.01029995663981</v>
      </c>
      <c r="M7" s="37">
        <v>2</v>
      </c>
      <c r="N7" s="38">
        <f>IF(OR(M7="DSQ",M7="RAF",M7="DNC",M7="DPG"),0,IF(OR(M7="DNS",M7="DNF"),100*(($G7-$G7+1)/$G7)+10*(LOG($G7/$G7)),100*(($G7-M7+1)/$G7)+10*(LOG($G7/M7))))</f>
        <v>50</v>
      </c>
      <c r="O7" s="371">
        <v>2</v>
      </c>
      <c r="P7" s="38">
        <f>IF(OR(O7="DSQ",O7="RAF",O7="DNC",O7="DPG"),0,IF(OR(O7="DNS",O7="DNF"),100*(($G7-$G7+1)/$G7)+10*(LOG($G7/$G7)),100*(($G7-O7+1)/$G7)+10*(LOG($G7/O7))))</f>
        <v>50</v>
      </c>
      <c r="Q7" s="371" t="s">
        <v>32</v>
      </c>
      <c r="R7" s="38">
        <f>IF(OR(Q7="DSQ",Q7="RAF",Q7="DNC",Q7="DPG"),0,IF(OR(Q7="DNS",Q7="DNF"),100*(($G7-$G7+1)/$G7)+10*(LOG($G7/$G7)),100*(($G7-Q7+1)/$G7)+10*(LOG($G7/Q7))))</f>
        <v>50</v>
      </c>
      <c r="S7" s="275" t="s">
        <v>32</v>
      </c>
      <c r="T7" s="38">
        <f>IF(OR(S7="DSQ",S7="RAF",S7="DNC",S7="DPG"),0,IF(OR(S7="DNS",S7="DNF"),100*(($G7-$G7+1)/$G7)+10*(LOG($G7/$G7)),100*(($G7-S7+1)/$G7)+10*(LOG($G7/S7))))</f>
        <v>50</v>
      </c>
      <c r="U7" s="37" t="s">
        <v>33</v>
      </c>
      <c r="V7" s="38">
        <f>IF(OR(U7="DSQ",U7="RAF",U7="DNC",U7="DPG"),0,IF(OR(U7="DNS",U7="DNF"),100*(($G7-$G7+1)/$G7)+10*(LOG($G7/$G7)),100*(($G7-U7+1)/$G7)+10*(LOG($G7/U7))))</f>
        <v>0</v>
      </c>
      <c r="W7" s="41">
        <f>J7+L7+N7+T7+V7+P7+R7</f>
        <v>353.01029995663981</v>
      </c>
      <c r="Y7" s="230" t="s">
        <v>83</v>
      </c>
      <c r="Z7" s="417" t="s">
        <v>1020</v>
      </c>
      <c r="AA7" s="231" t="s">
        <v>1021</v>
      </c>
      <c r="AB7" s="231" t="s">
        <v>1022</v>
      </c>
      <c r="AC7" s="231" t="s">
        <v>44</v>
      </c>
      <c r="AD7" s="232" t="s">
        <v>96</v>
      </c>
      <c r="AE7" s="254">
        <v>1</v>
      </c>
      <c r="AF7" s="254" t="s">
        <v>32</v>
      </c>
      <c r="AG7" s="254">
        <v>1</v>
      </c>
      <c r="AH7" s="254">
        <v>1</v>
      </c>
      <c r="AI7" s="254" t="s">
        <v>32</v>
      </c>
      <c r="AJ7" s="254">
        <v>1</v>
      </c>
      <c r="AK7" s="255">
        <v>1</v>
      </c>
      <c r="AM7" s="312" t="s">
        <v>83</v>
      </c>
      <c r="AN7" s="416" t="s">
        <v>1020</v>
      </c>
      <c r="AO7" s="313" t="s">
        <v>1021</v>
      </c>
      <c r="AP7" s="313" t="s">
        <v>1022</v>
      </c>
      <c r="AQ7" s="314" t="s">
        <v>44</v>
      </c>
      <c r="AR7" s="313" t="s">
        <v>96</v>
      </c>
      <c r="AS7" s="74" t="s">
        <v>1023</v>
      </c>
      <c r="AT7" s="74">
        <v>1</v>
      </c>
      <c r="AU7" s="74" t="s">
        <v>32</v>
      </c>
      <c r="AV7" s="74">
        <v>1</v>
      </c>
      <c r="AW7" s="74">
        <v>1</v>
      </c>
      <c r="AX7" s="74" t="s">
        <v>32</v>
      </c>
      <c r="AY7" s="74">
        <v>1</v>
      </c>
      <c r="AZ7" s="74">
        <v>1</v>
      </c>
    </row>
    <row r="8" spans="1:52" x14ac:dyDescent="0.2">
      <c r="A8" s="95">
        <v>6</v>
      </c>
      <c r="B8" s="75" t="s">
        <v>1029</v>
      </c>
      <c r="C8" s="123" t="s">
        <v>188</v>
      </c>
      <c r="D8" s="81" t="s">
        <v>1030</v>
      </c>
      <c r="F8" s="95" t="s">
        <v>85</v>
      </c>
      <c r="G8" s="112">
        <v>3</v>
      </c>
      <c r="H8" s="75" t="s">
        <v>45</v>
      </c>
      <c r="I8" s="37" t="s">
        <v>32</v>
      </c>
      <c r="J8" s="38">
        <f>IF(OR(I8="DSQ",I8="RAF",I8="DNC",I8="DPG"),0,IF(OR(I8="DNS",I8="DNF"),100*(($G8-$G8+1)/$G8)+10*(LOG($G8/$G8)),100*(($G8-I8+1)/$G8)+10*(LOG($G8/I8))))</f>
        <v>33.333333333333329</v>
      </c>
      <c r="K8" s="37">
        <v>3</v>
      </c>
      <c r="L8" s="38">
        <f>IF(OR(K8="DSQ",K8="RAF",K8="DNC",K8="DPG"),0,IF(OR(K8="DNS",K8="DNF"),100*(($G8-$G8+1)/$G8)+10*(LOG($G8/$G8)),100*(($G8-K8+1)/$G8)+10*(LOG($G8/K8))))</f>
        <v>33.333333333333329</v>
      </c>
      <c r="M8" s="37">
        <v>2</v>
      </c>
      <c r="N8" s="38">
        <f>IF(OR(M8="DSQ",M8="RAF",M8="DNC",M8="DPG"),0,IF(OR(M8="DNS",M8="DNF"),100*(($G8-$G8+1)/$G8)+10*(LOG($G8/$G8)),100*(($G8-M8+1)/$G8)+10*(LOG($G8/M8))))</f>
        <v>68.427579257223471</v>
      </c>
      <c r="O8" s="371">
        <v>3</v>
      </c>
      <c r="P8" s="38">
        <f>IF(OR(O8="DSQ",O8="RAF",O8="DNC",O8="DPG"),0,IF(OR(O8="DNS",O8="DNF"),100*(($G8-$G8+1)/$G8)+10*(LOG($G8/$G8)),100*(($G8-O8+1)/$G8)+10*(LOG($G8/O8))))</f>
        <v>33.333333333333329</v>
      </c>
      <c r="Q8" s="371" t="s">
        <v>32</v>
      </c>
      <c r="R8" s="38">
        <f>IF(OR(Q8="DSQ",Q8="RAF",Q8="DNC",Q8="DPG"),0,IF(OR(Q8="DNS",Q8="DNF"),100*(($G8-$G8+1)/$G8)+10*(LOG($G8/$G8)),100*(($G8-Q8+1)/$G8)+10*(LOG($G8/Q8))))</f>
        <v>33.333333333333329</v>
      </c>
      <c r="S8" s="275" t="s">
        <v>32</v>
      </c>
      <c r="T8" s="38">
        <f>IF(OR(S8="DSQ",S8="RAF",S8="DNC",S8="DPG"),0,IF(OR(S8="DNS",S8="DNF"),100*(($G8-$G8+1)/$G8)+10*(LOG($G8/$G8)),100*(($G8-S8+1)/$G8)+10*(LOG($G8/S8))))</f>
        <v>33.333333333333329</v>
      </c>
      <c r="U8" s="37">
        <v>2</v>
      </c>
      <c r="V8" s="38">
        <f>IF(OR(U8="DSQ",U8="RAF",U8="DNC",U8="DPG"),0,IF(OR(U8="DNS",U8="DNF"),100*(($G8-$G8+1)/$G8)+10*(LOG($G8/$G8)),100*(($G8-U8+1)/$G8)+10*(LOG($G8/U8))))</f>
        <v>68.427579257223471</v>
      </c>
      <c r="W8" s="41">
        <f>J8+L8+N8+T8+V8+P8+R8</f>
        <v>303.52182518111357</v>
      </c>
      <c r="Y8" s="230" t="s">
        <v>85</v>
      </c>
      <c r="Z8" s="417" t="s">
        <v>1024</v>
      </c>
      <c r="AA8" s="231" t="s">
        <v>261</v>
      </c>
      <c r="AB8" s="231" t="s">
        <v>1025</v>
      </c>
      <c r="AC8" s="231" t="s">
        <v>44</v>
      </c>
      <c r="AD8" s="232" t="s">
        <v>92</v>
      </c>
      <c r="AE8" s="254">
        <v>2</v>
      </c>
      <c r="AF8" s="254">
        <v>1</v>
      </c>
      <c r="AG8" s="254">
        <v>2</v>
      </c>
      <c r="AH8" s="254">
        <v>2</v>
      </c>
      <c r="AI8" s="254" t="s">
        <v>32</v>
      </c>
      <c r="AJ8" s="254" t="s">
        <v>32</v>
      </c>
      <c r="AK8" s="255" t="s">
        <v>33</v>
      </c>
      <c r="AM8" s="312" t="s">
        <v>85</v>
      </c>
      <c r="AN8" s="416" t="s">
        <v>1024</v>
      </c>
      <c r="AO8" s="313" t="s">
        <v>261</v>
      </c>
      <c r="AP8" s="313" t="s">
        <v>1025</v>
      </c>
      <c r="AQ8" s="314" t="s">
        <v>44</v>
      </c>
      <c r="AR8" s="313" t="s">
        <v>92</v>
      </c>
      <c r="AS8" s="74" t="s">
        <v>1026</v>
      </c>
      <c r="AT8" s="74">
        <v>2</v>
      </c>
      <c r="AU8" s="74">
        <v>1</v>
      </c>
      <c r="AV8" s="74">
        <v>2</v>
      </c>
      <c r="AW8" s="74">
        <v>2</v>
      </c>
      <c r="AX8" s="74" t="s">
        <v>32</v>
      </c>
      <c r="AY8" s="74" t="s">
        <v>32</v>
      </c>
      <c r="AZ8" s="74" t="s">
        <v>33</v>
      </c>
    </row>
    <row r="9" spans="1:52" x14ac:dyDescent="0.2">
      <c r="A9" s="95">
        <v>7</v>
      </c>
      <c r="B9" s="75" t="s">
        <v>1032</v>
      </c>
      <c r="C9" s="123" t="s">
        <v>1033</v>
      </c>
      <c r="D9" s="81" t="s">
        <v>1034</v>
      </c>
      <c r="F9" s="95" t="s">
        <v>87</v>
      </c>
      <c r="G9" s="112">
        <v>3</v>
      </c>
      <c r="H9" s="75" t="s">
        <v>45</v>
      </c>
      <c r="I9" s="371" t="s">
        <v>32</v>
      </c>
      <c r="J9" s="38">
        <f>IF(OR(I9="DSQ",I9="RAF",I9="DNC",I9="DPG"),0,IF(OR(I9="DNS",I9="DNF"),100*(($G9-$G9+1)/$G9)+10*(LOG($G9/$G9)),100*(($G9-I9+1)/$G9)+10*(LOG($G9/I9))))</f>
        <v>33.333333333333329</v>
      </c>
      <c r="K9" s="371">
        <v>2</v>
      </c>
      <c r="L9" s="38">
        <f>IF(OR(K9="DSQ",K9="RAF",K9="DNC",K9="DPG"),0,IF(OR(K9="DNS",K9="DNF"),100*(($G9-$G9+1)/$G9)+10*(LOG($G9/$G9)),100*(($G9-K9+1)/$G9)+10*(LOG($G9/K9))))</f>
        <v>68.427579257223471</v>
      </c>
      <c r="M9" s="371">
        <v>3</v>
      </c>
      <c r="N9" s="38">
        <f>IF(OR(M9="DSQ",M9="RAF",M9="DNC",M9="DPG"),0,IF(OR(M9="DNS",M9="DNF"),100*(($G9-$G9+1)/$G9)+10*(LOG($G9/$G9)),100*(($G9-M9+1)/$G9)+10*(LOG($G9/M9))))</f>
        <v>33.333333333333329</v>
      </c>
      <c r="O9" s="371">
        <v>2</v>
      </c>
      <c r="P9" s="38">
        <f>IF(OR(O9="DSQ",O9="RAF",O9="DNC",O9="DPG"),0,IF(OR(O9="DNS",O9="DNF"),100*(($G9-$G9+1)/$G9)+10*(LOG($G9/$G9)),100*(($G9-O9+1)/$G9)+10*(LOG($G9/O9))))</f>
        <v>68.427579257223471</v>
      </c>
      <c r="Q9" s="371" t="s">
        <v>32</v>
      </c>
      <c r="R9" s="38">
        <f>IF(OR(Q9="DSQ",Q9="RAF",Q9="DNC",Q9="DPG"),0,IF(OR(Q9="DNS",Q9="DNF"),100*(($G9-$G9+1)/$G9)+10*(LOG($G9/$G9)),100*(($G9-Q9+1)/$G9)+10*(LOG($G9/Q9))))</f>
        <v>33.333333333333329</v>
      </c>
      <c r="S9" s="371" t="s">
        <v>32</v>
      </c>
      <c r="T9" s="38">
        <f>IF(OR(S9="DSQ",S9="RAF",S9="DNC",S9="DPG"),0,IF(OR(S9="DNS",S9="DNF"),100*(($G9-$G9+1)/$G9)+10*(LOG($G9/$G9)),100*(($G9-S9+1)/$G9)+10*(LOG($G9/S9))))</f>
        <v>33.333333333333329</v>
      </c>
      <c r="U9" s="371" t="s">
        <v>33</v>
      </c>
      <c r="V9" s="38">
        <f>IF(OR(U9="DSQ",U9="RAF",U9="DNC",U9="DPG"),0,IF(OR(U9="DNS",U9="DNF"),100*(($G9-$G9+1)/$G9)+10*(LOG($G9/$G9)),100*(($G9-U9+1)/$G9)+10*(LOG($G9/U9))))</f>
        <v>0</v>
      </c>
      <c r="W9" s="41">
        <f>J9+L9+N9+T9+V9+P9+R9</f>
        <v>270.18849184778026</v>
      </c>
      <c r="Y9" s="230" t="s">
        <v>83</v>
      </c>
      <c r="Z9" s="417" t="s">
        <v>1027</v>
      </c>
      <c r="AA9" s="231" t="s">
        <v>671</v>
      </c>
      <c r="AB9" s="231" t="s">
        <v>1028</v>
      </c>
      <c r="AC9" s="231" t="s">
        <v>45</v>
      </c>
      <c r="AD9" s="232" t="s">
        <v>90</v>
      </c>
      <c r="AE9" s="254">
        <v>1</v>
      </c>
      <c r="AF9" s="254">
        <v>1</v>
      </c>
      <c r="AG9" s="254">
        <v>1</v>
      </c>
      <c r="AH9" s="254">
        <v>1</v>
      </c>
      <c r="AI9" s="254">
        <v>1</v>
      </c>
      <c r="AJ9" s="254">
        <v>1</v>
      </c>
      <c r="AK9" s="255">
        <v>1</v>
      </c>
      <c r="AM9" s="312" t="s">
        <v>83</v>
      </c>
      <c r="AN9" s="416" t="s">
        <v>1027</v>
      </c>
      <c r="AO9" s="313" t="s">
        <v>671</v>
      </c>
      <c r="AP9" s="313" t="s">
        <v>1028</v>
      </c>
      <c r="AQ9" s="314" t="s">
        <v>45</v>
      </c>
      <c r="AR9" s="313" t="s">
        <v>90</v>
      </c>
      <c r="AS9" s="74" t="s">
        <v>1010</v>
      </c>
      <c r="AT9" s="74">
        <v>1</v>
      </c>
      <c r="AU9" s="74">
        <v>1</v>
      </c>
      <c r="AV9" s="74">
        <v>1</v>
      </c>
      <c r="AW9" s="74">
        <v>1</v>
      </c>
      <c r="AX9" s="74">
        <v>1</v>
      </c>
      <c r="AY9" s="74">
        <v>1</v>
      </c>
      <c r="AZ9" s="74">
        <v>1</v>
      </c>
    </row>
    <row r="10" spans="1:52" x14ac:dyDescent="0.2">
      <c r="A10" s="95">
        <v>8</v>
      </c>
      <c r="B10" s="75" t="s">
        <v>1013</v>
      </c>
      <c r="C10" s="123" t="s">
        <v>257</v>
      </c>
      <c r="D10" s="81" t="s">
        <v>1014</v>
      </c>
      <c r="F10" s="95" t="s">
        <v>87</v>
      </c>
      <c r="G10" s="112">
        <v>4</v>
      </c>
      <c r="H10" s="75" t="s">
        <v>46</v>
      </c>
      <c r="I10" s="371">
        <v>3</v>
      </c>
      <c r="J10" s="38">
        <f>IF(OR(I10="DSQ",I10="RAF",I10="DNC",I10="DPG"),0,IF(OR(I10="DNS",I10="DNF"),100*(($G10-$G10+1)/$G10)+10*(LOG($G10/$G10)),100*(($G10-I10+1)/$G10)+10*(LOG($G10/I10))))</f>
        <v>51.249387366082999</v>
      </c>
      <c r="K10" s="371">
        <v>3</v>
      </c>
      <c r="L10" s="38">
        <f>IF(OR(K10="DSQ",K10="RAF",K10="DNC",K10="DPG"),0,IF(OR(K10="DNS",K10="DNF"),100*(($G10-$G10+1)/$G10)+10*(LOG($G10/$G10)),100*(($G10-K10+1)/$G10)+10*(LOG($G10/K10))))</f>
        <v>51.249387366082999</v>
      </c>
      <c r="M10" s="371">
        <v>3</v>
      </c>
      <c r="N10" s="38">
        <f>IF(OR(M10="DSQ",M10="RAF",M10="DNC",M10="DPG"),0,IF(OR(M10="DNS",M10="DNF"),100*(($G10-$G10+1)/$G10)+10*(LOG($G10/$G10)),100*(($G10-M10+1)/$G10)+10*(LOG($G10/M10))))</f>
        <v>51.249387366082999</v>
      </c>
      <c r="O10" s="371">
        <v>3</v>
      </c>
      <c r="P10" s="38">
        <f>IF(OR(O10="DSQ",O10="RAF",O10="DNC",O10="DPG"),0,IF(OR(O10="DNS",O10="DNF"),100*(($G10-$G10+1)/$G10)+10*(LOG($G10/$G10)),100*(($G10-O10+1)/$G10)+10*(LOG($G10/O10))))</f>
        <v>51.249387366082999</v>
      </c>
      <c r="Q10" s="371" t="s">
        <v>32</v>
      </c>
      <c r="R10" s="38">
        <f>IF(OR(Q10="DSQ",Q10="RAF",Q10="DNC",Q10="DPG"),0,IF(OR(Q10="DNS",Q10="DNF"),100*(($G10-$G10+1)/$G10)+10*(LOG($G10/$G10)),100*(($G10-Q10+1)/$G10)+10*(LOG($G10/Q10))))</f>
        <v>25</v>
      </c>
      <c r="S10" s="371" t="s">
        <v>32</v>
      </c>
      <c r="T10" s="38">
        <f>IF(OR(S10="DSQ",S10="RAF",S10="DNC",S10="DPG"),0,IF(OR(S10="DNS",S10="DNF"),100*(($G10-$G10+1)/$G10)+10*(LOG($G10/$G10)),100*(($G10-S10+1)/$G10)+10*(LOG($G10/S10))))</f>
        <v>25</v>
      </c>
      <c r="U10" s="371" t="s">
        <v>33</v>
      </c>
      <c r="V10" s="38">
        <f>IF(OR(U10="DSQ",U10="RAF",U10="DNC",U10="DPG"),0,IF(OR(U10="DNS",U10="DNF"),100*(($G10-$G10+1)/$G10)+10*(LOG($G10/$G10)),100*(($G10-U10+1)/$G10)+10*(LOG($G10/U10))))</f>
        <v>0</v>
      </c>
      <c r="W10" s="41">
        <f>J10+L10+N10+T10+V10+P10+R10</f>
        <v>254.997549464332</v>
      </c>
      <c r="Y10" s="230" t="s">
        <v>85</v>
      </c>
      <c r="Z10" s="417" t="s">
        <v>1029</v>
      </c>
      <c r="AA10" s="231" t="s">
        <v>188</v>
      </c>
      <c r="AB10" s="231" t="s">
        <v>1030</v>
      </c>
      <c r="AC10" s="231" t="s">
        <v>45</v>
      </c>
      <c r="AD10" s="232" t="s">
        <v>202</v>
      </c>
      <c r="AE10" s="254" t="s">
        <v>32</v>
      </c>
      <c r="AF10" s="254">
        <v>3</v>
      </c>
      <c r="AG10" s="254">
        <v>2</v>
      </c>
      <c r="AH10" s="254">
        <v>3</v>
      </c>
      <c r="AI10" s="254" t="s">
        <v>32</v>
      </c>
      <c r="AJ10" s="254" t="s">
        <v>32</v>
      </c>
      <c r="AK10" s="255">
        <v>2</v>
      </c>
      <c r="AM10" s="312" t="s">
        <v>85</v>
      </c>
      <c r="AN10" s="416" t="s">
        <v>1029</v>
      </c>
      <c r="AO10" s="313" t="s">
        <v>188</v>
      </c>
      <c r="AP10" s="313" t="s">
        <v>1030</v>
      </c>
      <c r="AQ10" s="314" t="s">
        <v>45</v>
      </c>
      <c r="AR10" s="313" t="s">
        <v>202</v>
      </c>
      <c r="AS10" s="74" t="s">
        <v>1031</v>
      </c>
      <c r="AT10" s="74" t="s">
        <v>32</v>
      </c>
      <c r="AU10" s="74">
        <v>3</v>
      </c>
      <c r="AV10" s="74">
        <v>2</v>
      </c>
      <c r="AW10" s="74">
        <v>3</v>
      </c>
      <c r="AX10" s="74" t="s">
        <v>32</v>
      </c>
      <c r="AY10" s="74" t="s">
        <v>32</v>
      </c>
      <c r="AZ10" s="74">
        <v>2</v>
      </c>
    </row>
    <row r="11" spans="1:52" x14ac:dyDescent="0.2">
      <c r="A11" s="95">
        <v>9</v>
      </c>
      <c r="B11" s="75" t="s">
        <v>1016</v>
      </c>
      <c r="C11" s="123" t="s">
        <v>1017</v>
      </c>
      <c r="D11" s="81" t="s">
        <v>1018</v>
      </c>
      <c r="F11" s="95" t="s">
        <v>84</v>
      </c>
      <c r="G11" s="112">
        <v>4</v>
      </c>
      <c r="H11" s="75" t="s">
        <v>46</v>
      </c>
      <c r="I11" s="371">
        <v>4</v>
      </c>
      <c r="J11" s="38">
        <f>IF(OR(I11="DSQ",I11="RAF",I11="DNC",I11="DPG"),0,IF(OR(I11="DNS",I11="DNF"),100*(($G11-$G11+1)/$G11)+10*(LOG($G11/$G11)),100*(($G11-I11+1)/$G11)+10*(LOG($G11/I11))))</f>
        <v>25</v>
      </c>
      <c r="K11" s="371" t="s">
        <v>32</v>
      </c>
      <c r="L11" s="38">
        <f>IF(OR(K11="DSQ",K11="RAF",K11="DNC",K11="DPG"),0,IF(OR(K11="DNS",K11="DNF"),100*(($G11-$G11+1)/$G11)+10*(LOG($G11/$G11)),100*(($G11-K11+1)/$G11)+10*(LOG($G11/K11))))</f>
        <v>25</v>
      </c>
      <c r="M11" s="371" t="s">
        <v>33</v>
      </c>
      <c r="N11" s="38">
        <f>IF(OR(M11="DSQ",M11="RAF",M11="DNC",M11="DPG"),0,IF(OR(M11="DNS",M11="DNF"),100*(($G11-$G11+1)/$G11)+10*(LOG($G11/$G11)),100*(($G11-M11+1)/$G11)+10*(LOG($G11/M11))))</f>
        <v>0</v>
      </c>
      <c r="O11" s="371" t="s">
        <v>32</v>
      </c>
      <c r="P11" s="38">
        <f>IF(OR(O11="DSQ",O11="RAF",O11="DNC",O11="DPG"),0,IF(OR(O11="DNS",O11="DNF"),100*(($G11-$G11+1)/$G11)+10*(LOG($G11/$G11)),100*(($G11-O11+1)/$G11)+10*(LOG($G11/O11))))</f>
        <v>25</v>
      </c>
      <c r="Q11" s="371" t="s">
        <v>33</v>
      </c>
      <c r="R11" s="38">
        <f>IF(OR(Q11="DSQ",Q11="RAF",Q11="DNC",Q11="DPG"),0,IF(OR(Q11="DNS",Q11="DNF"),100*(($G11-$G11+1)/$G11)+10*(LOG($G11/$G11)),100*(($G11-Q11+1)/$G11)+10*(LOG($G11/Q11))))</f>
        <v>0</v>
      </c>
      <c r="S11" s="371" t="s">
        <v>32</v>
      </c>
      <c r="T11" s="38">
        <f>IF(OR(S11="DSQ",S11="RAF",S11="DNC",S11="DPG"),0,IF(OR(S11="DNS",S11="DNF"),100*(($G11-$G11+1)/$G11)+10*(LOG($G11/$G11)),100*(($G11-S11+1)/$G11)+10*(LOG($G11/S11))))</f>
        <v>25</v>
      </c>
      <c r="U11" s="371">
        <v>3</v>
      </c>
      <c r="V11" s="38">
        <f>IF(OR(U11="DSQ",U11="RAF",U11="DNC",U11="DPG"),0,IF(OR(U11="DNS",U11="DNF"),100*(($G11-$G11+1)/$G11)+10*(LOG($G11/$G11)),100*(($G11-U11+1)/$G11)+10*(LOG($G11/U11))))</f>
        <v>51.249387366082999</v>
      </c>
      <c r="W11" s="41">
        <f>J11+L11+N11+T11+V11+P11+R11</f>
        <v>151.249387366083</v>
      </c>
      <c r="Y11" s="260" t="s">
        <v>87</v>
      </c>
      <c r="Z11" s="418" t="s">
        <v>1032</v>
      </c>
      <c r="AA11" s="261" t="s">
        <v>1033</v>
      </c>
      <c r="AB11" s="261" t="s">
        <v>1034</v>
      </c>
      <c r="AC11" s="261" t="s">
        <v>45</v>
      </c>
      <c r="AD11" s="262" t="s">
        <v>205</v>
      </c>
      <c r="AE11" s="263" t="s">
        <v>32</v>
      </c>
      <c r="AF11" s="263">
        <v>2</v>
      </c>
      <c r="AG11" s="263">
        <v>3</v>
      </c>
      <c r="AH11" s="263">
        <v>2</v>
      </c>
      <c r="AI11" s="263" t="s">
        <v>32</v>
      </c>
      <c r="AJ11" s="263" t="s">
        <v>32</v>
      </c>
      <c r="AK11" s="264" t="s">
        <v>33</v>
      </c>
      <c r="AM11" s="312" t="s">
        <v>87</v>
      </c>
      <c r="AN11" s="416" t="s">
        <v>1032</v>
      </c>
      <c r="AO11" s="313" t="s">
        <v>1033</v>
      </c>
      <c r="AP11" s="313" t="s">
        <v>1034</v>
      </c>
      <c r="AQ11" s="314" t="s">
        <v>45</v>
      </c>
      <c r="AR11" s="313" t="s">
        <v>205</v>
      </c>
      <c r="AS11" s="74" t="s">
        <v>1035</v>
      </c>
      <c r="AT11" s="74" t="s">
        <v>32</v>
      </c>
      <c r="AU11" s="74">
        <v>2</v>
      </c>
      <c r="AV11" s="74">
        <v>3</v>
      </c>
      <c r="AW11" s="74">
        <v>2</v>
      </c>
      <c r="AX11" s="74" t="s">
        <v>32</v>
      </c>
      <c r="AY11" s="74" t="s">
        <v>32</v>
      </c>
      <c r="AZ11" s="74" t="s">
        <v>33</v>
      </c>
    </row>
    <row r="12" spans="1:52" x14ac:dyDescent="0.2">
      <c r="J12" s="40"/>
      <c r="L12" s="40"/>
      <c r="N12" s="40"/>
      <c r="Z12" s="297"/>
    </row>
    <row r="13" spans="1:52" x14ac:dyDescent="0.2">
      <c r="J13" s="40"/>
      <c r="L13" s="40"/>
      <c r="N13" s="40"/>
    </row>
    <row r="14" spans="1:52" x14ac:dyDescent="0.2">
      <c r="J14" s="40"/>
      <c r="L14" s="40"/>
      <c r="N14" s="40"/>
    </row>
    <row r="15" spans="1:52" x14ac:dyDescent="0.2">
      <c r="J15" s="40"/>
      <c r="L15" s="40"/>
      <c r="N15" s="40"/>
    </row>
    <row r="16" spans="1:52" x14ac:dyDescent="0.2">
      <c r="J16" s="40"/>
      <c r="L16" s="40"/>
      <c r="N16" s="40"/>
    </row>
    <row r="17" spans="10:14" x14ac:dyDescent="0.2">
      <c r="J17" s="40"/>
      <c r="L17" s="40"/>
      <c r="N17" s="40"/>
    </row>
    <row r="18" spans="10:14" x14ac:dyDescent="0.2">
      <c r="J18" s="40"/>
      <c r="L18" s="40"/>
      <c r="N18" s="40"/>
    </row>
    <row r="19" spans="10:14" x14ac:dyDescent="0.2">
      <c r="J19" s="40"/>
      <c r="L19" s="40"/>
      <c r="N19" s="40"/>
    </row>
    <row r="20" spans="10:14" x14ac:dyDescent="0.2">
      <c r="J20" s="40"/>
      <c r="L20" s="40"/>
      <c r="N20" s="40"/>
    </row>
    <row r="21" spans="10:14" x14ac:dyDescent="0.2">
      <c r="J21" s="40"/>
      <c r="L21" s="40"/>
      <c r="N21" s="40"/>
    </row>
    <row r="22" spans="10:14" x14ac:dyDescent="0.2">
      <c r="J22" s="40"/>
      <c r="L22" s="40"/>
      <c r="N22" s="40"/>
    </row>
    <row r="23" spans="10:14" x14ac:dyDescent="0.2">
      <c r="J23" s="40"/>
      <c r="L23" s="40"/>
    </row>
    <row r="24" spans="10:14" x14ac:dyDescent="0.2">
      <c r="L24" s="40"/>
    </row>
  </sheetData>
  <sortState ref="B3:W11">
    <sortCondition descending="1" ref="W3:W11"/>
  </sortState>
  <mergeCells count="7">
    <mergeCell ref="I2:J2"/>
    <mergeCell ref="K2:L2"/>
    <mergeCell ref="M2:N2"/>
    <mergeCell ref="U2:V2"/>
    <mergeCell ref="S2:T2"/>
    <mergeCell ref="O2:P2"/>
    <mergeCell ref="Q2:R2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1"/>
  <sheetViews>
    <sheetView zoomScale="80" zoomScaleNormal="80" workbookViewId="0"/>
  </sheetViews>
  <sheetFormatPr defaultColWidth="11.5703125" defaultRowHeight="12" customHeight="1" x14ac:dyDescent="0.2"/>
  <cols>
    <col min="1" max="1" width="5.5703125" style="68" customWidth="1"/>
    <col min="2" max="2" width="10.5703125" style="68" customWidth="1"/>
    <col min="3" max="3" width="32.140625" style="46" bestFit="1" customWidth="1"/>
    <col min="4" max="4" width="29.5703125" style="225" bestFit="1" customWidth="1"/>
    <col min="5" max="5" width="0.85546875" customWidth="1"/>
    <col min="6" max="6" width="9.42578125" style="36" bestFit="1" customWidth="1"/>
    <col min="7" max="7" width="7.42578125" style="43" customWidth="1"/>
    <col min="8" max="8" width="6.42578125" style="32" customWidth="1"/>
    <col min="9" max="9" width="6.140625" style="39" customWidth="1"/>
    <col min="10" max="10" width="5.5703125" style="226" customWidth="1"/>
    <col min="11" max="11" width="5.7109375" style="40" customWidth="1"/>
    <col min="12" max="12" width="5.5703125" style="43" customWidth="1"/>
    <col min="13" max="13" width="6.28515625" style="40" bestFit="1" customWidth="1"/>
    <col min="14" max="14" width="5.5703125" style="43" customWidth="1"/>
    <col min="15" max="15" width="6.28515625" style="40" bestFit="1" customWidth="1"/>
    <col min="16" max="16" width="5.5703125" style="43" customWidth="1"/>
    <col min="17" max="17" width="11.7109375" style="40" bestFit="1" customWidth="1"/>
    <col min="18" max="18" width="6.85546875" customWidth="1"/>
    <col min="19" max="20" width="11.42578125" style="74" customWidth="1"/>
    <col min="21" max="22" width="29.28515625" style="77" customWidth="1"/>
    <col min="23" max="24" width="8.5703125" style="74" customWidth="1"/>
    <col min="25" max="29" width="11.42578125" style="77" customWidth="1"/>
  </cols>
  <sheetData>
    <row r="1" spans="1:29" s="73" customFormat="1" ht="27.75" customHeight="1" x14ac:dyDescent="0.2">
      <c r="A1" s="122"/>
      <c r="B1" s="130" t="s">
        <v>1152</v>
      </c>
      <c r="C1" s="121"/>
      <c r="D1" s="233"/>
      <c r="F1" s="36"/>
      <c r="G1" s="43"/>
      <c r="H1" s="32"/>
      <c r="I1" s="39"/>
      <c r="J1" s="226"/>
      <c r="K1" s="40"/>
      <c r="L1" s="43"/>
      <c r="M1" s="40"/>
      <c r="N1" s="43"/>
      <c r="O1" s="40"/>
      <c r="P1" s="43"/>
      <c r="Q1" s="40"/>
      <c r="S1" s="75"/>
      <c r="T1" s="254"/>
      <c r="U1" s="130" t="s">
        <v>121</v>
      </c>
      <c r="V1" s="154"/>
      <c r="W1" s="75"/>
      <c r="X1" s="75"/>
      <c r="Y1" s="154"/>
      <c r="Z1" s="234"/>
      <c r="AA1" s="234"/>
      <c r="AB1" s="234"/>
      <c r="AC1" s="234"/>
    </row>
    <row r="2" spans="1:29" s="73" customFormat="1" ht="39.75" customHeight="1" x14ac:dyDescent="0.2">
      <c r="A2" s="33" t="s">
        <v>27</v>
      </c>
      <c r="B2" s="33" t="s">
        <v>28</v>
      </c>
      <c r="C2" s="33" t="s">
        <v>29</v>
      </c>
      <c r="D2" s="33" t="s">
        <v>40</v>
      </c>
      <c r="F2" s="33" t="s">
        <v>36</v>
      </c>
      <c r="G2" s="33" t="s">
        <v>35</v>
      </c>
      <c r="H2" s="33" t="s">
        <v>31</v>
      </c>
      <c r="I2" s="407" t="s">
        <v>41</v>
      </c>
      <c r="J2" s="411"/>
      <c r="K2" s="407" t="s">
        <v>42</v>
      </c>
      <c r="L2" s="411"/>
      <c r="M2" s="407" t="s">
        <v>43</v>
      </c>
      <c r="N2" s="411"/>
      <c r="O2" s="407" t="s">
        <v>21</v>
      </c>
      <c r="P2" s="411"/>
      <c r="Q2" s="33" t="s">
        <v>39</v>
      </c>
      <c r="S2" s="155" t="s">
        <v>27</v>
      </c>
      <c r="T2" s="155"/>
      <c r="U2" s="155" t="s">
        <v>29</v>
      </c>
      <c r="V2" s="155" t="s">
        <v>113</v>
      </c>
      <c r="W2" s="155" t="s">
        <v>8</v>
      </c>
      <c r="X2" s="155" t="s">
        <v>11</v>
      </c>
      <c r="Y2" s="155" t="s">
        <v>179</v>
      </c>
      <c r="Z2" s="155" t="s">
        <v>68</v>
      </c>
      <c r="AA2" s="155" t="s">
        <v>69</v>
      </c>
      <c r="AB2" s="155" t="s">
        <v>70</v>
      </c>
      <c r="AC2" s="155" t="s">
        <v>1151</v>
      </c>
    </row>
    <row r="3" spans="1:29" ht="12.75" x14ac:dyDescent="0.2">
      <c r="A3" s="33">
        <v>1</v>
      </c>
      <c r="B3" s="101" t="s">
        <v>1107</v>
      </c>
      <c r="C3" s="123" t="s">
        <v>1108</v>
      </c>
      <c r="D3" s="98" t="s">
        <v>1109</v>
      </c>
      <c r="F3" s="97">
        <v>1</v>
      </c>
      <c r="G3" s="112">
        <v>7</v>
      </c>
      <c r="H3" s="235" t="s">
        <v>77</v>
      </c>
      <c r="I3" s="97">
        <v>1</v>
      </c>
      <c r="J3" s="38">
        <f>IF(OR(I3="DSQ",I3="RAF",I3="DNC",I3="DPG"),0,IF(OR(I3="DNS",I3="DNF"),100*(($G3-$G3+1)/$G3)+10*(LOG($G3/$G3)),100*(($G3-I3+1)/$G3)+10*(LOG($G3/I3))))</f>
        <v>108.45098040014257</v>
      </c>
      <c r="K3" s="97">
        <v>1</v>
      </c>
      <c r="L3" s="38">
        <f>IF(OR(K3="DSQ",K3="RAF",K3="DNC",K3="DPG"),0,IF(OR(K3="DNS",K3="DNF"),100*(($G3-$G3+1)/$G3)+10*(LOG($G3/$G3)),100*(($G3-K3+1)/$G3)+10*(LOG($G3/K3))))</f>
        <v>108.45098040014257</v>
      </c>
      <c r="M3" s="97">
        <v>1</v>
      </c>
      <c r="N3" s="38">
        <f>IF(OR(M3="DSQ",M3="RAF",M3="DNC",M3="DPG"),0,IF(OR(M3="DNS",M3="DNF"),100*(($G3-$G3+1)/$G3)+10*(LOG($G3/$G3)),100*(($G3-M3+1)/$G3)+10*(LOG($G3/M3))))</f>
        <v>108.45098040014257</v>
      </c>
      <c r="O3" s="97">
        <v>1</v>
      </c>
      <c r="P3" s="38">
        <f>IF(OR(O3="DSQ",O3="RAF",O3="DNC",O3="DPG"),0,IF(OR(O3="DNS",O3="DNF"),100*(($G3-$G3+1)/$G3)+10*(LOG($G3/$G3)),100*(($G3-O3+1)/$G3)+10*(LOG($G3/O3))))</f>
        <v>108.45098040014257</v>
      </c>
      <c r="Q3" s="41">
        <f>J3+L3+N3+P3</f>
        <v>433.80392160057028</v>
      </c>
      <c r="S3" s="170" t="s">
        <v>83</v>
      </c>
      <c r="T3" s="170" t="s">
        <v>1043</v>
      </c>
      <c r="U3" s="167" t="s">
        <v>460</v>
      </c>
      <c r="V3" s="168" t="s">
        <v>229</v>
      </c>
      <c r="W3" s="170" t="s">
        <v>1044</v>
      </c>
      <c r="X3" s="170" t="s">
        <v>89</v>
      </c>
      <c r="Y3" s="169">
        <v>13</v>
      </c>
      <c r="Z3" s="170">
        <v>3</v>
      </c>
      <c r="AA3" s="170">
        <v>1</v>
      </c>
      <c r="AB3" s="170">
        <v>1</v>
      </c>
      <c r="AC3" s="170" t="s">
        <v>32</v>
      </c>
    </row>
    <row r="4" spans="1:29" ht="12.75" x14ac:dyDescent="0.2">
      <c r="A4" s="33">
        <v>2</v>
      </c>
      <c r="B4" s="101" t="s">
        <v>1055</v>
      </c>
      <c r="C4" s="99" t="s">
        <v>144</v>
      </c>
      <c r="D4" s="98" t="s">
        <v>225</v>
      </c>
      <c r="F4" s="97" t="s">
        <v>83</v>
      </c>
      <c r="G4" s="112">
        <v>11</v>
      </c>
      <c r="H4" s="235" t="s">
        <v>1056</v>
      </c>
      <c r="I4" s="97">
        <v>1</v>
      </c>
      <c r="J4" s="38">
        <f>IF(OR(I4="DSQ",I4="RAF",I4="DNC",I4="DPG"),0,IF(OR(I4="DNS",I4="DNF"),100*(($G4-$G4+1)/$G4)+10*(LOG($G4/$G4)),100*(($G4-I4+1)/$G4)+10*(LOG($G4/I4))))</f>
        <v>110.41392685158225</v>
      </c>
      <c r="K4" s="97">
        <v>1</v>
      </c>
      <c r="L4" s="38">
        <f>IF(OR(K4="DSQ",K4="RAF",K4="DNC",K4="DPG"),0,IF(OR(K4="DNS",K4="DNF"),100*(($G4-$G4+1)/$G4)+10*(LOG($G4/$G4)),100*(($G4-K4+1)/$G4)+10*(LOG($G4/K4))))</f>
        <v>110.41392685158225</v>
      </c>
      <c r="M4" s="97">
        <v>1</v>
      </c>
      <c r="N4" s="38">
        <f>IF(OR(M4="DSQ",M4="RAF",M4="DNC",M4="DPG"),0,IF(OR(M4="DNS",M4="DNF"),100*(($G4-$G4+1)/$G4)+10*(LOG($G4/$G4)),100*(($G4-M4+1)/$G4)+10*(LOG($G4/M4))))</f>
        <v>110.41392685158225</v>
      </c>
      <c r="O4" s="97">
        <v>2</v>
      </c>
      <c r="P4" s="38">
        <f>IF(OR(O4="DSQ",O4="RAF",O4="DNC",O4="DPG"),0,IF(OR(O4="DNS",O4="DNF"),100*(($G4-$G4+1)/$G4)+10*(LOG($G4/$G4)),100*(($G4-O4+1)/$G4)+10*(LOG($G4/O4))))</f>
        <v>98.31271780403334</v>
      </c>
      <c r="Q4" s="41">
        <f>J4+L4+N4+P4</f>
        <v>429.55449835878011</v>
      </c>
      <c r="S4" s="170" t="s">
        <v>85</v>
      </c>
      <c r="T4" s="170" t="s">
        <v>1045</v>
      </c>
      <c r="U4" s="167" t="s">
        <v>150</v>
      </c>
      <c r="V4" s="168" t="s">
        <v>228</v>
      </c>
      <c r="W4" s="170" t="s">
        <v>1044</v>
      </c>
      <c r="X4" s="170" t="s">
        <v>93</v>
      </c>
      <c r="Y4" s="169">
        <v>10</v>
      </c>
      <c r="Z4" s="170">
        <v>2</v>
      </c>
      <c r="AA4" s="170">
        <v>4</v>
      </c>
      <c r="AB4" s="170">
        <v>2</v>
      </c>
      <c r="AC4" s="170">
        <v>2</v>
      </c>
    </row>
    <row r="5" spans="1:29" ht="12.75" x14ac:dyDescent="0.2">
      <c r="A5" s="33">
        <v>3</v>
      </c>
      <c r="B5" s="101" t="s">
        <v>190</v>
      </c>
      <c r="C5" s="123" t="s">
        <v>169</v>
      </c>
      <c r="D5" s="98" t="s">
        <v>1130</v>
      </c>
      <c r="F5" s="97">
        <v>1</v>
      </c>
      <c r="G5" s="112">
        <v>13</v>
      </c>
      <c r="H5" s="235" t="s">
        <v>73</v>
      </c>
      <c r="I5" s="97">
        <v>2</v>
      </c>
      <c r="J5" s="38">
        <f>IF(OR(I5="DSQ",I5="RAF",I5="DNC",I5="DPG"),0,IF(OR(I5="DNS",I5="DNF"),100*(($G5-$G5+1)/$G5)+10*(LOG($G5/$G5)),100*(($G5-I5+1)/$G5)+10*(LOG($G5/I5))))</f>
        <v>100.43682587412086</v>
      </c>
      <c r="K5" s="97">
        <v>2</v>
      </c>
      <c r="L5" s="38">
        <f>IF(OR(K5="DSQ",K5="RAF",K5="DNC",K5="DPG"),0,IF(OR(K5="DNS",K5="DNF"),100*(($G5-$G5+1)/$G5)+10*(LOG($G5/$G5)),100*(($G5-K5+1)/$G5)+10*(LOG($G5/K5))))</f>
        <v>100.43682587412086</v>
      </c>
      <c r="M5" s="97">
        <v>1</v>
      </c>
      <c r="N5" s="38">
        <f>IF(OR(M5="DSQ",M5="RAF",M5="DNC",M5="DPG"),0,IF(OR(M5="DNS",M5="DNF"),100*(($G5-$G5+1)/$G5)+10*(LOG($G5/$G5)),100*(($G5-M5+1)/$G5)+10*(LOG($G5/M5))))</f>
        <v>111.13943352306836</v>
      </c>
      <c r="O5" s="97">
        <v>1</v>
      </c>
      <c r="P5" s="38">
        <f>IF(OR(O5="DSQ",O5="RAF",O5="DNC",O5="DPG"),0,IF(OR(O5="DNS",O5="DNF"),100*(($G5-$G5+1)/$G5)+10*(LOG($G5/$G5)),100*(($G5-O5+1)/$G5)+10*(LOG($G5/O5))))</f>
        <v>111.13943352306836</v>
      </c>
      <c r="Q5" s="41">
        <f>J5+L5+N5+P5</f>
        <v>423.15251879437841</v>
      </c>
      <c r="S5" s="170" t="s">
        <v>87</v>
      </c>
      <c r="T5" s="170" t="s">
        <v>1046</v>
      </c>
      <c r="U5" s="167" t="s">
        <v>260</v>
      </c>
      <c r="V5" s="168" t="s">
        <v>1047</v>
      </c>
      <c r="W5" s="170" t="s">
        <v>1044</v>
      </c>
      <c r="X5" s="170" t="s">
        <v>91</v>
      </c>
      <c r="Y5" s="169">
        <v>14</v>
      </c>
      <c r="Z5" s="170">
        <v>1</v>
      </c>
      <c r="AA5" s="170">
        <v>6</v>
      </c>
      <c r="AB5" s="170">
        <v>6</v>
      </c>
      <c r="AC5" s="170">
        <v>1</v>
      </c>
    </row>
    <row r="6" spans="1:29" ht="12.75" x14ac:dyDescent="0.2">
      <c r="A6" s="33">
        <v>4</v>
      </c>
      <c r="B6" s="101" t="s">
        <v>864</v>
      </c>
      <c r="C6" s="99" t="s">
        <v>1091</v>
      </c>
      <c r="D6" s="98" t="s">
        <v>543</v>
      </c>
      <c r="F6" s="97">
        <v>1</v>
      </c>
      <c r="G6" s="112">
        <v>11</v>
      </c>
      <c r="H6" s="235" t="s">
        <v>78</v>
      </c>
      <c r="I6" s="97">
        <v>2</v>
      </c>
      <c r="J6" s="38">
        <f>IF(OR(I6="DSQ",I6="RAF",I6="DNC",I6="DPG"),0,IF(OR(I6="DNS",I6="DNF"),100*(($G6-$G6+1)/$G6)+10*(LOG($G6/$G6)),100*(($G6-I6+1)/$G6)+10*(LOG($G6/I6))))</f>
        <v>98.31271780403334</v>
      </c>
      <c r="K6" s="97">
        <v>1</v>
      </c>
      <c r="L6" s="38">
        <f>IF(OR(K6="DSQ",K6="RAF",K6="DNC",K6="DPG"),0,IF(OR(K6="DNS",K6="DNF"),100*(($G6-$G6+1)/$G6)+10*(LOG($G6/$G6)),100*(($G6-K6+1)/$G6)+10*(LOG($G6/K6))))</f>
        <v>110.41392685158225</v>
      </c>
      <c r="M6" s="97">
        <v>2</v>
      </c>
      <c r="N6" s="38">
        <f>IF(OR(M6="DSQ",M6="RAF",M6="DNC",M6="DPG"),0,IF(OR(M6="DNS",M6="DNF"),100*(($G6-$G6+1)/$G6)+10*(LOG($G6/$G6)),100*(($G6-M6+1)/$G6)+10*(LOG($G6/M6))))</f>
        <v>98.31271780403334</v>
      </c>
      <c r="O6" s="97">
        <v>2</v>
      </c>
      <c r="P6" s="38">
        <f>IF(OR(O6="DSQ",O6="RAF",O6="DNC",O6="DPG"),0,IF(OR(O6="DNS",O6="DNF"),100*(($G6-$G6+1)/$G6)+10*(LOG($G6/$G6)),100*(($G6-O6+1)/$G6)+10*(LOG($G6/O6))))</f>
        <v>98.31271780403334</v>
      </c>
      <c r="Q6" s="41">
        <f>J6+L6+N6+P6</f>
        <v>405.3520802636823</v>
      </c>
      <c r="S6" s="170" t="s">
        <v>84</v>
      </c>
      <c r="T6" s="170" t="s">
        <v>1048</v>
      </c>
      <c r="U6" s="167" t="s">
        <v>115</v>
      </c>
      <c r="V6" s="168" t="s">
        <v>226</v>
      </c>
      <c r="W6" s="170" t="s">
        <v>1044</v>
      </c>
      <c r="X6" s="170" t="s">
        <v>96</v>
      </c>
      <c r="Y6" s="169">
        <v>19</v>
      </c>
      <c r="Z6" s="170">
        <v>6</v>
      </c>
      <c r="AA6" s="170">
        <v>2</v>
      </c>
      <c r="AB6" s="170">
        <v>3</v>
      </c>
      <c r="AC6" s="170" t="s">
        <v>32</v>
      </c>
    </row>
    <row r="7" spans="1:29" ht="12.75" x14ac:dyDescent="0.2">
      <c r="A7" s="33">
        <v>5</v>
      </c>
      <c r="B7" s="101" t="s">
        <v>1131</v>
      </c>
      <c r="C7" s="99" t="s">
        <v>1132</v>
      </c>
      <c r="D7" s="98" t="s">
        <v>1133</v>
      </c>
      <c r="F7" s="97">
        <v>2</v>
      </c>
      <c r="G7" s="112">
        <v>13</v>
      </c>
      <c r="H7" s="235" t="s">
        <v>73</v>
      </c>
      <c r="I7" s="97">
        <v>4</v>
      </c>
      <c r="J7" s="38">
        <f>IF(OR(I7="DSQ",I7="RAF",I7="DNC",I7="DPG"),0,IF(OR(I7="DNS",I7="DNF"),100*(($G7-$G7+1)/$G7)+10*(LOG($G7/$G7)),100*(($G7-I7+1)/$G7)+10*(LOG($G7/I7))))</f>
        <v>82.041910532865671</v>
      </c>
      <c r="K7" s="97">
        <v>1</v>
      </c>
      <c r="L7" s="38">
        <f>IF(OR(K7="DSQ",K7="RAF",K7="DNC",K7="DPG"),0,IF(OR(K7="DNS",K7="DNF"),100*(($G7-$G7+1)/$G7)+10*(LOG($G7/$G7)),100*(($G7-K7+1)/$G7)+10*(LOG($G7/K7))))</f>
        <v>111.13943352306836</v>
      </c>
      <c r="M7" s="97">
        <v>2</v>
      </c>
      <c r="N7" s="38">
        <f>IF(OR(M7="DSQ",M7="RAF",M7="DNC",M7="DPG"),0,IF(OR(M7="DNS",M7="DNF"),100*(($G7-$G7+1)/$G7)+10*(LOG($G7/$G7)),100*(($G7-M7+1)/$G7)+10*(LOG($G7/M7))))</f>
        <v>100.43682587412086</v>
      </c>
      <c r="O7" s="97">
        <v>3</v>
      </c>
      <c r="P7" s="38">
        <f>IF(OR(O7="DSQ",O7="RAF",O7="DNC",O7="DPG"),0,IF(OR(O7="DNS",O7="DNF"),100*(($G7-$G7+1)/$G7)+10*(LOG($G7/$G7)),100*(($G7-O7+1)/$G7)+10*(LOG($G7/O7))))</f>
        <v>90.983605591256349</v>
      </c>
      <c r="Q7" s="41">
        <f>J7+L7+N7+P7</f>
        <v>384.6017755213112</v>
      </c>
      <c r="S7" s="170" t="s">
        <v>89</v>
      </c>
      <c r="T7" s="170" t="s">
        <v>1049</v>
      </c>
      <c r="U7" s="167" t="s">
        <v>193</v>
      </c>
      <c r="V7" s="168" t="s">
        <v>227</v>
      </c>
      <c r="W7" s="170" t="s">
        <v>1044</v>
      </c>
      <c r="X7" s="170" t="s">
        <v>88</v>
      </c>
      <c r="Y7" s="169">
        <v>21</v>
      </c>
      <c r="Z7" s="170">
        <v>6</v>
      </c>
      <c r="AA7" s="170">
        <v>3</v>
      </c>
      <c r="AB7" s="170">
        <v>4</v>
      </c>
      <c r="AC7" s="170" t="s">
        <v>32</v>
      </c>
    </row>
    <row r="8" spans="1:29" ht="12.75" x14ac:dyDescent="0.2">
      <c r="A8" s="33">
        <v>6</v>
      </c>
      <c r="B8" s="101"/>
      <c r="C8" s="99" t="s">
        <v>189</v>
      </c>
      <c r="D8" s="98" t="s">
        <v>1119</v>
      </c>
      <c r="F8" s="97">
        <v>1</v>
      </c>
      <c r="G8" s="112">
        <v>10</v>
      </c>
      <c r="H8" s="235" t="s">
        <v>72</v>
      </c>
      <c r="I8" s="97">
        <v>1</v>
      </c>
      <c r="J8" s="38">
        <f>IF(OR(I8="DSQ",I8="RAF",I8="DNC",I8="DPG"),0,IF(OR(I8="DNS",I8="DNF"),100*(($G8-$G8+1)/$G8)+10*(LOG($G8/$G8)),100*(($G8-I8+1)/$G8)+10*(LOG($G8/I8))))</f>
        <v>110</v>
      </c>
      <c r="K8" s="97">
        <v>5</v>
      </c>
      <c r="L8" s="38">
        <f>IF(OR(K8="DSQ",K8="RAF",K8="DNC",K8="DPG"),0,IF(OR(K8="DNS",K8="DNF"),100*(($G8-$G8+1)/$G8)+10*(LOG($G8/$G8)),100*(($G8-K8+1)/$G8)+10*(LOG($G8/K8))))</f>
        <v>63.010299956639813</v>
      </c>
      <c r="M8" s="97">
        <v>3</v>
      </c>
      <c r="N8" s="38">
        <f>IF(OR(M8="DSQ",M8="RAF",M8="DNC",M8="DPG"),0,IF(OR(M8="DNS",M8="DNF"),100*(($G8-$G8+1)/$G8)+10*(LOG($G8/$G8)),100*(($G8-M8+1)/$G8)+10*(LOG($G8/M8))))</f>
        <v>85.228787452803374</v>
      </c>
      <c r="O8" s="97">
        <v>1</v>
      </c>
      <c r="P8" s="38">
        <f>IF(OR(O8="DSQ",O8="RAF",O8="DNC",O8="DPG"),0,IF(OR(O8="DNS",O8="DNF"),100*(($G8-$G8+1)/$G8)+10*(LOG($G8/$G8)),100*(($G8-O8+1)/$G8)+10*(LOG($G8/O8))))</f>
        <v>110</v>
      </c>
      <c r="Q8" s="41">
        <f>J8+L8+N8+P8</f>
        <v>368.23908740944319</v>
      </c>
      <c r="S8" s="170" t="s">
        <v>93</v>
      </c>
      <c r="T8" s="170" t="s">
        <v>1050</v>
      </c>
      <c r="U8" s="167" t="s">
        <v>1051</v>
      </c>
      <c r="V8" s="168" t="s">
        <v>1052</v>
      </c>
      <c r="W8" s="170" t="s">
        <v>1044</v>
      </c>
      <c r="X8" s="170" t="s">
        <v>104</v>
      </c>
      <c r="Y8" s="169">
        <v>22</v>
      </c>
      <c r="Z8" s="170">
        <v>4</v>
      </c>
      <c r="AA8" s="170">
        <v>5</v>
      </c>
      <c r="AB8" s="170">
        <v>5</v>
      </c>
      <c r="AC8" s="170" t="s">
        <v>32</v>
      </c>
    </row>
    <row r="9" spans="1:29" ht="12.75" x14ac:dyDescent="0.2">
      <c r="A9" s="33">
        <v>7</v>
      </c>
      <c r="B9" s="101">
        <v>88</v>
      </c>
      <c r="C9" s="99" t="s">
        <v>267</v>
      </c>
      <c r="D9" s="98" t="s">
        <v>1079</v>
      </c>
      <c r="F9" s="97">
        <v>2</v>
      </c>
      <c r="G9" s="112">
        <v>9</v>
      </c>
      <c r="H9" s="235" t="s">
        <v>99</v>
      </c>
      <c r="I9" s="97">
        <v>3</v>
      </c>
      <c r="J9" s="38">
        <f>IF(OR(I9="DSQ",I9="RAF",I9="DNC",I9="DPG"),0,IF(OR(I9="DNS",I9="DNF"),100*(($G9-$G9+1)/$G9)+10*(LOG($G9/$G9)),100*(($G9-I9+1)/$G9)+10*(LOG($G9/I9))))</f>
        <v>82.548990324974412</v>
      </c>
      <c r="K9" s="97">
        <v>3</v>
      </c>
      <c r="L9" s="38">
        <f>IF(OR(K9="DSQ",K9="RAF",K9="DNC",K9="DPG"),0,IF(OR(K9="DNS",K9="DNF"),100*(($G9-$G9+1)/$G9)+10*(LOG($G9/$G9)),100*(($G9-K9+1)/$G9)+10*(LOG($G9/K9))))</f>
        <v>82.548990324974412</v>
      </c>
      <c r="M9" s="97">
        <v>3</v>
      </c>
      <c r="N9" s="38">
        <f>IF(OR(M9="DSQ",M9="RAF",M9="DNC",M9="DPG"),0,IF(OR(M9="DNS",M9="DNF"),100*(($G9-$G9+1)/$G9)+10*(LOG($G9/$G9)),100*(($G9-M9+1)/$G9)+10*(LOG($G9/M9))))</f>
        <v>82.548990324974412</v>
      </c>
      <c r="O9" s="97">
        <v>1</v>
      </c>
      <c r="P9" s="38">
        <f>IF(OR(O9="DSQ",O9="RAF",O9="DNC",O9="DPG"),0,IF(OR(O9="DNS",O9="DNF"),100*(($G9-$G9+1)/$G9)+10*(LOG($G9/$G9)),100*(($G9-O9+1)/$G9)+10*(LOG($G9/O9))))</f>
        <v>109.54242509439325</v>
      </c>
      <c r="Q9" s="41">
        <f>J9+L9+N9+P9</f>
        <v>357.1893960693165</v>
      </c>
      <c r="S9" s="170" t="s">
        <v>90</v>
      </c>
      <c r="T9" s="170" t="s">
        <v>1053</v>
      </c>
      <c r="U9" s="167" t="s">
        <v>155</v>
      </c>
      <c r="V9" s="168" t="s">
        <v>1054</v>
      </c>
      <c r="W9" s="170" t="s">
        <v>1044</v>
      </c>
      <c r="X9" s="170" t="s">
        <v>107</v>
      </c>
      <c r="Y9" s="169">
        <v>29</v>
      </c>
      <c r="Z9" s="170">
        <v>7</v>
      </c>
      <c r="AA9" s="170">
        <v>7</v>
      </c>
      <c r="AB9" s="170">
        <v>7</v>
      </c>
      <c r="AC9" s="170" t="s">
        <v>32</v>
      </c>
    </row>
    <row r="10" spans="1:29" ht="12.75" x14ac:dyDescent="0.2">
      <c r="A10" s="33">
        <v>8</v>
      </c>
      <c r="B10" s="101"/>
      <c r="C10" s="99" t="s">
        <v>1092</v>
      </c>
      <c r="D10" s="98" t="s">
        <v>1093</v>
      </c>
      <c r="F10" s="97">
        <v>2</v>
      </c>
      <c r="G10" s="112">
        <v>11</v>
      </c>
      <c r="H10" s="235" t="s">
        <v>78</v>
      </c>
      <c r="I10" s="97">
        <v>6</v>
      </c>
      <c r="J10" s="38">
        <f>IF(OR(I10="DSQ",I10="RAF",I10="DNC",I10="DPG"),0,IF(OR(I10="DNS",I10="DNF"),100*(($G10-$G10+1)/$G10)+10*(LOG($G10/$G10)),100*(($G10-I10+1)/$G10)+10*(LOG($G10/I10))))</f>
        <v>57.177868893200355</v>
      </c>
      <c r="K10" s="97">
        <v>2</v>
      </c>
      <c r="L10" s="38">
        <f>IF(OR(K10="DSQ",K10="RAF",K10="DNC",K10="DPG"),0,IF(OR(K10="DNS",K10="DNF"),100*(($G10-$G10+1)/$G10)+10*(LOG($G10/$G10)),100*(($G10-K10+1)/$G10)+10*(LOG($G10/K10))))</f>
        <v>98.31271780403334</v>
      </c>
      <c r="M10" s="97">
        <v>1</v>
      </c>
      <c r="N10" s="38">
        <f>IF(OR(M10="DSQ",M10="RAF",M10="DNC",M10="DPG"),0,IF(OR(M10="DNS",M10="DNF"),100*(($G10-$G10+1)/$G10)+10*(LOG($G10/$G10)),100*(($G10-M10+1)/$G10)+10*(LOG($G10/M10))))</f>
        <v>110.41392685158225</v>
      </c>
      <c r="O10" s="97">
        <v>3</v>
      </c>
      <c r="P10" s="38">
        <f>IF(OR(O10="DSQ",O10="RAF",O10="DNC",O10="DPG"),0,IF(OR(O10="DNS",O10="DNF"),100*(($G10-$G10+1)/$G10)+10*(LOG($G10/$G10)),100*(($G10-O10+1)/$G10)+10*(LOG($G10/O10))))</f>
        <v>87.460896122567448</v>
      </c>
      <c r="Q10" s="41">
        <f>J10+L10+N10+P10</f>
        <v>353.36540967138342</v>
      </c>
      <c r="S10" s="236" t="s">
        <v>83</v>
      </c>
      <c r="T10" s="236" t="s">
        <v>1055</v>
      </c>
      <c r="U10" s="237" t="s">
        <v>144</v>
      </c>
      <c r="V10" s="238" t="s">
        <v>225</v>
      </c>
      <c r="W10" s="236" t="s">
        <v>1056</v>
      </c>
      <c r="X10" s="236" t="s">
        <v>87</v>
      </c>
      <c r="Y10" s="239">
        <v>5</v>
      </c>
      <c r="Z10" s="236">
        <v>1</v>
      </c>
      <c r="AA10" s="236">
        <v>1</v>
      </c>
      <c r="AB10" s="236">
        <v>1</v>
      </c>
      <c r="AC10" s="236">
        <v>2</v>
      </c>
    </row>
    <row r="11" spans="1:29" ht="12.75" x14ac:dyDescent="0.2">
      <c r="A11" s="33">
        <v>9</v>
      </c>
      <c r="B11" s="101"/>
      <c r="C11" s="123" t="s">
        <v>145</v>
      </c>
      <c r="D11" s="98" t="s">
        <v>1120</v>
      </c>
      <c r="F11" s="97">
        <v>2</v>
      </c>
      <c r="G11" s="112">
        <v>10</v>
      </c>
      <c r="H11" s="235" t="s">
        <v>72</v>
      </c>
      <c r="I11" s="97">
        <v>2</v>
      </c>
      <c r="J11" s="38">
        <f>IF(OR(I11="DSQ",I11="RAF",I11="DNC",I11="DPG"),0,IF(OR(I11="DNS",I11="DNF"),100*(($G11-$G11+1)/$G11)+10*(LOG($G11/$G11)),100*(($G11-I11+1)/$G11)+10*(LOG($G11/I11))))</f>
        <v>96.989700043360187</v>
      </c>
      <c r="K11" s="97">
        <v>2</v>
      </c>
      <c r="L11" s="38">
        <f>IF(OR(K11="DSQ",K11="RAF",K11="DNC",K11="DPG"),0,IF(OR(K11="DNS",K11="DNF"),100*(($G11-$G11+1)/$G11)+10*(LOG($G11/$G11)),100*(($G11-K11+1)/$G11)+10*(LOG($G11/K11))))</f>
        <v>96.989700043360187</v>
      </c>
      <c r="M11" s="97">
        <v>4</v>
      </c>
      <c r="N11" s="38">
        <f>IF(OR(M11="DSQ",M11="RAF",M11="DNC",M11="DPG"),0,IF(OR(M11="DNS",M11="DNF"),100*(($G11-$G11+1)/$G11)+10*(LOG($G11/$G11)),100*(($G11-M11+1)/$G11)+10*(LOG($G11/M11))))</f>
        <v>73.979400086720375</v>
      </c>
      <c r="O11" s="97">
        <v>4</v>
      </c>
      <c r="P11" s="38">
        <f>IF(OR(O11="DSQ",O11="RAF",O11="DNC",O11="DPG"),0,IF(OR(O11="DNS",O11="DNF"),100*(($G11-$G11+1)/$G11)+10*(LOG($G11/$G11)),100*(($G11-O11+1)/$G11)+10*(LOG($G11/O11))))</f>
        <v>73.979400086720375</v>
      </c>
      <c r="Q11" s="41">
        <f>J11+L11+N11+P11</f>
        <v>341.93820026016112</v>
      </c>
      <c r="S11" s="236" t="s">
        <v>85</v>
      </c>
      <c r="T11" s="236" t="s">
        <v>1057</v>
      </c>
      <c r="U11" s="237" t="s">
        <v>248</v>
      </c>
      <c r="V11" s="238" t="s">
        <v>224</v>
      </c>
      <c r="W11" s="236" t="s">
        <v>1056</v>
      </c>
      <c r="X11" s="236" t="s">
        <v>90</v>
      </c>
      <c r="Y11" s="239">
        <v>15</v>
      </c>
      <c r="Z11" s="236">
        <v>2</v>
      </c>
      <c r="AA11" s="236">
        <v>4</v>
      </c>
      <c r="AB11" s="236">
        <v>8</v>
      </c>
      <c r="AC11" s="236">
        <v>1</v>
      </c>
    </row>
    <row r="12" spans="1:29" ht="12.75" x14ac:dyDescent="0.2">
      <c r="A12" s="33">
        <v>10</v>
      </c>
      <c r="B12" s="101" t="s">
        <v>415</v>
      </c>
      <c r="C12" s="99" t="s">
        <v>254</v>
      </c>
      <c r="D12" s="98" t="s">
        <v>1078</v>
      </c>
      <c r="F12" s="97">
        <v>1</v>
      </c>
      <c r="G12" s="112">
        <v>9</v>
      </c>
      <c r="H12" s="235" t="s">
        <v>99</v>
      </c>
      <c r="I12" s="97">
        <v>1</v>
      </c>
      <c r="J12" s="38">
        <f>IF(OR(I12="DSQ",I12="RAF",I12="DNC",I12="DPG"),0,IF(OR(I12="DNS",I12="DNF"),100*(($G12-$G12+1)/$G12)+10*(LOG($G12/$G12)),100*(($G12-I12+1)/$G12)+10*(LOG($G12/I12))))</f>
        <v>109.54242509439325</v>
      </c>
      <c r="K12" s="97">
        <v>1</v>
      </c>
      <c r="L12" s="38">
        <f>IF(OR(K12="DSQ",K12="RAF",K12="DNC",K12="DPG"),0,IF(OR(K12="DNS",K12="DNF"),100*(($G12-$G12+1)/$G12)+10*(LOG($G12/$G12)),100*(($G12-K12+1)/$G12)+10*(LOG($G12/K12))))</f>
        <v>109.54242509439325</v>
      </c>
      <c r="M12" s="97">
        <v>1</v>
      </c>
      <c r="N12" s="38">
        <f>IF(OR(M12="DSQ",M12="RAF",M12="DNC",M12="DPG"),0,IF(OR(M12="DNS",M12="DNF"),100*(($G12-$G12+1)/$G12)+10*(LOG($G12/$G12)),100*(($G12-M12+1)/$G12)+10*(LOG($G12/M12))))</f>
        <v>109.54242509439325</v>
      </c>
      <c r="O12" s="97" t="s">
        <v>32</v>
      </c>
      <c r="P12" s="38">
        <f>IF(OR(O12="DSQ",O12="RAF",O12="DNC",O12="DPG"),0,IF(OR(O12="DNS",O12="DNF"),100*(($G12-$G12+1)/$G12)+10*(LOG($G12/$G12)),100*(($G12-O12+1)/$G12)+10*(LOG($G12/O12))))</f>
        <v>11.111111111111111</v>
      </c>
      <c r="Q12" s="41">
        <f>J12+L12+N12+P12</f>
        <v>339.73838639429084</v>
      </c>
      <c r="S12" s="236" t="s">
        <v>87</v>
      </c>
      <c r="T12" s="236" t="s">
        <v>1058</v>
      </c>
      <c r="U12" s="237" t="s">
        <v>1059</v>
      </c>
      <c r="V12" s="238" t="s">
        <v>1060</v>
      </c>
      <c r="W12" s="236" t="s">
        <v>1056</v>
      </c>
      <c r="X12" s="236" t="s">
        <v>1061</v>
      </c>
      <c r="Y12" s="239">
        <v>14.7</v>
      </c>
      <c r="Z12" s="236">
        <v>4</v>
      </c>
      <c r="AA12" s="236">
        <v>5</v>
      </c>
      <c r="AB12" s="236">
        <v>2</v>
      </c>
      <c r="AC12" s="236">
        <v>3.7</v>
      </c>
    </row>
    <row r="13" spans="1:29" ht="12.75" x14ac:dyDescent="0.2">
      <c r="A13" s="33">
        <v>11</v>
      </c>
      <c r="B13" s="101" t="s">
        <v>1045</v>
      </c>
      <c r="C13" s="99" t="s">
        <v>150</v>
      </c>
      <c r="D13" s="98" t="s">
        <v>228</v>
      </c>
      <c r="F13" s="97" t="s">
        <v>85</v>
      </c>
      <c r="G13" s="112">
        <v>7</v>
      </c>
      <c r="H13" s="235" t="s">
        <v>1044</v>
      </c>
      <c r="I13" s="97">
        <v>2</v>
      </c>
      <c r="J13" s="38">
        <f>IF(OR(I13="DSQ",I13="RAF",I13="DNC",I13="DPG"),0,IF(OR(I13="DNS",I13="DNF"),100*(($G13-$G13+1)/$G13)+10*(LOG($G13/$G13)),100*(($G13-I13+1)/$G13)+10*(LOG($G13/I13))))</f>
        <v>91.154966157788465</v>
      </c>
      <c r="K13" s="97">
        <v>4</v>
      </c>
      <c r="L13" s="38">
        <f>IF(OR(K13="DSQ",K13="RAF",K13="DNC",K13="DPG"),0,IF(OR(K13="DNS",K13="DNF"),100*(($G13-$G13+1)/$G13)+10*(LOG($G13/$G13)),100*(($G13-K13+1)/$G13)+10*(LOG($G13/K13))))</f>
        <v>59.573237629720083</v>
      </c>
      <c r="M13" s="97">
        <v>2</v>
      </c>
      <c r="N13" s="38">
        <f>IF(OR(M13="DSQ",M13="RAF",M13="DNC",M13="DPG"),0,IF(OR(M13="DNS",M13="DNF"),100*(($G13-$G13+1)/$G13)+10*(LOG($G13/$G13)),100*(($G13-M13+1)/$G13)+10*(LOG($G13/M13))))</f>
        <v>91.154966157788465</v>
      </c>
      <c r="O13" s="97">
        <v>2</v>
      </c>
      <c r="P13" s="38">
        <f>IF(OR(O13="DSQ",O13="RAF",O13="DNC",O13="DPG"),0,IF(OR(O13="DNS",O13="DNF"),100*(($G13-$G13+1)/$G13)+10*(LOG($G13/$G13)),100*(($G13-O13+1)/$G13)+10*(LOG($G13/O13))))</f>
        <v>91.154966157788465</v>
      </c>
      <c r="Q13" s="41">
        <f>J13+L13+N13+P13</f>
        <v>333.03813610308549</v>
      </c>
      <c r="S13" s="236" t="s">
        <v>84</v>
      </c>
      <c r="T13" s="236" t="s">
        <v>1062</v>
      </c>
      <c r="U13" s="237" t="s">
        <v>503</v>
      </c>
      <c r="V13" s="238" t="s">
        <v>1063</v>
      </c>
      <c r="W13" s="236" t="s">
        <v>1056</v>
      </c>
      <c r="X13" s="236" t="s">
        <v>94</v>
      </c>
      <c r="Y13" s="239">
        <v>22</v>
      </c>
      <c r="Z13" s="236">
        <v>3</v>
      </c>
      <c r="AA13" s="236">
        <v>2</v>
      </c>
      <c r="AB13" s="236">
        <v>5</v>
      </c>
      <c r="AC13" s="236" t="s">
        <v>32</v>
      </c>
    </row>
    <row r="14" spans="1:29" ht="12.75" x14ac:dyDescent="0.2">
      <c r="A14" s="33">
        <v>12</v>
      </c>
      <c r="B14" s="101" t="s">
        <v>1057</v>
      </c>
      <c r="C14" s="99" t="s">
        <v>248</v>
      </c>
      <c r="D14" s="98" t="s">
        <v>224</v>
      </c>
      <c r="F14" s="97" t="s">
        <v>85</v>
      </c>
      <c r="G14" s="112">
        <v>11</v>
      </c>
      <c r="H14" s="235" t="s">
        <v>1056</v>
      </c>
      <c r="I14" s="97">
        <v>2</v>
      </c>
      <c r="J14" s="38">
        <f>IF(OR(I14="DSQ",I14="RAF",I14="DNC",I14="DPG"),0,IF(OR(I14="DNS",I14="DNF"),100*(($G14-$G14+1)/$G14)+10*(LOG($G14/$G14)),100*(($G14-I14+1)/$G14)+10*(LOG($G14/I14))))</f>
        <v>98.31271780403334</v>
      </c>
      <c r="K14" s="97">
        <v>4</v>
      </c>
      <c r="L14" s="38">
        <f>IF(OR(K14="DSQ",K14="RAF",K14="DNC",K14="DPG"),0,IF(OR(K14="DNS",K14="DNF"),100*(($G14-$G14+1)/$G14)+10*(LOG($G14/$G14)),100*(($G14-K14+1)/$G14)+10*(LOG($G14/K14))))</f>
        <v>77.120599665575355</v>
      </c>
      <c r="M14" s="97">
        <v>8</v>
      </c>
      <c r="N14" s="38">
        <f>IF(OR(M14="DSQ",M14="RAF",M14="DNC",M14="DPG"),0,IF(OR(M14="DNS",M14="DNF"),100*(($G14-$G14+1)/$G14)+10*(LOG($G14/$G14)),100*(($G14-M14+1)/$G14)+10*(LOG($G14/M14))))</f>
        <v>37.746663345299183</v>
      </c>
      <c r="O14" s="97">
        <v>1</v>
      </c>
      <c r="P14" s="38">
        <f>IF(OR(O14="DSQ",O14="RAF",O14="DNC",O14="DPG"),0,IF(OR(O14="DNS",O14="DNF"),100*(($G14-$G14+1)/$G14)+10*(LOG($G14/$G14)),100*(($G14-O14+1)/$G14)+10*(LOG($G14/O14))))</f>
        <v>110.41392685158225</v>
      </c>
      <c r="Q14" s="41">
        <f>J14+L14+N14+P14</f>
        <v>323.59390766649011</v>
      </c>
      <c r="S14" s="236" t="s">
        <v>89</v>
      </c>
      <c r="T14" s="236" t="s">
        <v>1064</v>
      </c>
      <c r="U14" s="237" t="s">
        <v>1065</v>
      </c>
      <c r="V14" s="238" t="s">
        <v>1066</v>
      </c>
      <c r="W14" s="236" t="s">
        <v>1056</v>
      </c>
      <c r="X14" s="236" t="s">
        <v>92</v>
      </c>
      <c r="Y14" s="239">
        <v>28</v>
      </c>
      <c r="Z14" s="236">
        <v>7</v>
      </c>
      <c r="AA14" s="236">
        <v>6</v>
      </c>
      <c r="AB14" s="236">
        <v>3</v>
      </c>
      <c r="AC14" s="236" t="s">
        <v>32</v>
      </c>
    </row>
    <row r="15" spans="1:29" ht="12.75" x14ac:dyDescent="0.2">
      <c r="A15" s="33">
        <v>13</v>
      </c>
      <c r="B15" s="101" t="s">
        <v>1058</v>
      </c>
      <c r="C15" s="99" t="s">
        <v>1059</v>
      </c>
      <c r="D15" s="98" t="s">
        <v>1060</v>
      </c>
      <c r="F15" s="97" t="s">
        <v>87</v>
      </c>
      <c r="G15" s="112">
        <v>11</v>
      </c>
      <c r="H15" s="235" t="s">
        <v>1056</v>
      </c>
      <c r="I15" s="97">
        <v>4</v>
      </c>
      <c r="J15" s="38">
        <f>IF(OR(I15="DSQ",I15="RAF",I15="DNC",I15="DPG"),0,IF(OR(I15="DNS",I15="DNF"),100*(($G15-$G15+1)/$G15)+10*(LOG($G15/$G15)),100*(($G15-I15+1)/$G15)+10*(LOG($G15/I15))))</f>
        <v>77.120599665575355</v>
      </c>
      <c r="K15" s="97">
        <v>5</v>
      </c>
      <c r="L15" s="38">
        <f>IF(OR(K15="DSQ",K15="RAF",K15="DNC",K15="DPG"),0,IF(OR(K15="DNS",K15="DNF"),100*(($G15-$G15+1)/$G15)+10*(LOG($G15/$G15)),100*(($G15-K15+1)/$G15)+10*(LOG($G15/K15))))</f>
        <v>67.060590444585699</v>
      </c>
      <c r="M15" s="97">
        <v>2</v>
      </c>
      <c r="N15" s="38">
        <f>IF(OR(M15="DSQ",M15="RAF",M15="DNC",M15="DPG"),0,IF(OR(M15="DNS",M15="DNF"),100*(($G15-$G15+1)/$G15)+10*(LOG($G15/$G15)),100*(($G15-M15+1)/$G15)+10*(LOG($G15/M15))))</f>
        <v>98.31271780403334</v>
      </c>
      <c r="O15" s="97">
        <v>3.7</v>
      </c>
      <c r="P15" s="38">
        <f>IF(OR(O15="DSQ",O15="RAF",O15="DNC",O15="DPG"),0,IF(OR(O15="DNS",O15="DNF"),100*(($G15-$G15+1)/$G15)+10*(LOG($G15/$G15)),100*(($G15-O15+1)/$G15)+10*(LOG($G15/O15))))</f>
        <v>80.186455065457764</v>
      </c>
      <c r="Q15" s="41">
        <f>J15+L15+N15+P15</f>
        <v>322.68036297965216</v>
      </c>
      <c r="S15" s="236" t="s">
        <v>93</v>
      </c>
      <c r="T15" s="236" t="s">
        <v>1067</v>
      </c>
      <c r="U15" s="237" t="s">
        <v>151</v>
      </c>
      <c r="V15" s="238" t="s">
        <v>1068</v>
      </c>
      <c r="W15" s="236" t="s">
        <v>1056</v>
      </c>
      <c r="X15" s="236" t="s">
        <v>178</v>
      </c>
      <c r="Y15" s="239">
        <v>29</v>
      </c>
      <c r="Z15" s="236">
        <v>8</v>
      </c>
      <c r="AA15" s="236">
        <v>3</v>
      </c>
      <c r="AB15" s="236">
        <v>6</v>
      </c>
      <c r="AC15" s="236" t="s">
        <v>32</v>
      </c>
    </row>
    <row r="16" spans="1:29" ht="12.75" x14ac:dyDescent="0.2">
      <c r="A16" s="33">
        <v>14</v>
      </c>
      <c r="B16" s="101" t="s">
        <v>82</v>
      </c>
      <c r="C16" s="99" t="s">
        <v>136</v>
      </c>
      <c r="D16" s="98" t="s">
        <v>1134</v>
      </c>
      <c r="F16" s="97">
        <v>3</v>
      </c>
      <c r="G16" s="112">
        <v>13</v>
      </c>
      <c r="H16" s="235" t="s">
        <v>73</v>
      </c>
      <c r="I16" s="97">
        <v>3</v>
      </c>
      <c r="J16" s="38">
        <f>IF(OR(I16="DSQ",I16="RAF",I16="DNC",I16="DPG"),0,IF(OR(I16="DNS",I16="DNF"),100*(($G16-$G16+1)/$G16)+10*(LOG($G16/$G16)),100*(($G16-I16+1)/$G16)+10*(LOG($G16/I16))))</f>
        <v>90.983605591256349</v>
      </c>
      <c r="K16" s="97">
        <v>9</v>
      </c>
      <c r="L16" s="38">
        <f>IF(OR(K16="DSQ",K16="RAF",K16="DNC",K16="DPG"),0,IF(OR(K16="DNS",K16="DNF"),100*(($G16-$G16+1)/$G16)+10*(LOG($G16/$G16)),100*(($G16-K16+1)/$G16)+10*(LOG($G16/K16))))</f>
        <v>40.058546890213584</v>
      </c>
      <c r="M16" s="97">
        <v>3</v>
      </c>
      <c r="N16" s="38">
        <f>IF(OR(M16="DSQ",M16="RAF",M16="DNC",M16="DPG"),0,IF(OR(M16="DNS",M16="DNF"),100*(($G16-$G16+1)/$G16)+10*(LOG($G16/$G16)),100*(($G16-M16+1)/$G16)+10*(LOG($G16/M16))))</f>
        <v>90.983605591256349</v>
      </c>
      <c r="O16" s="97">
        <v>2</v>
      </c>
      <c r="P16" s="38">
        <f>IF(OR(O16="DSQ",O16="RAF",O16="DNC",O16="DPG"),0,IF(OR(O16="DNS",O16="DNF"),100*(($G16-$G16+1)/$G16)+10*(LOG($G16/$G16)),100*(($G16-O16+1)/$G16)+10*(LOG($G16/O16))))</f>
        <v>100.43682587412086</v>
      </c>
      <c r="Q16" s="41">
        <f>J16+L16+N16+P16</f>
        <v>322.46258394684713</v>
      </c>
      <c r="S16" s="236" t="s">
        <v>90</v>
      </c>
      <c r="T16" s="236" t="s">
        <v>1069</v>
      </c>
      <c r="U16" s="237" t="s">
        <v>132</v>
      </c>
      <c r="V16" s="238" t="s">
        <v>231</v>
      </c>
      <c r="W16" s="236" t="s">
        <v>1056</v>
      </c>
      <c r="X16" s="236" t="s">
        <v>178</v>
      </c>
      <c r="Y16" s="239">
        <v>25</v>
      </c>
      <c r="Z16" s="236">
        <v>7</v>
      </c>
      <c r="AA16" s="236">
        <v>8</v>
      </c>
      <c r="AB16" s="236">
        <v>7</v>
      </c>
      <c r="AC16" s="236">
        <v>3</v>
      </c>
    </row>
    <row r="17" spans="1:29" ht="12.75" x14ac:dyDescent="0.2">
      <c r="A17" s="33">
        <v>15</v>
      </c>
      <c r="B17" s="101"/>
      <c r="C17" s="123" t="s">
        <v>247</v>
      </c>
      <c r="D17" s="98" t="s">
        <v>1110</v>
      </c>
      <c r="F17" s="97">
        <v>2</v>
      </c>
      <c r="G17" s="112">
        <v>7</v>
      </c>
      <c r="H17" s="235" t="s">
        <v>77</v>
      </c>
      <c r="I17" s="97">
        <v>4</v>
      </c>
      <c r="J17" s="38">
        <f>IF(OR(I17="DSQ",I17="RAF",I17="DNC",I17="DPG"),0,IF(OR(I17="DNS",I17="DNF"),100*(($G17-$G17+1)/$G17)+10*(LOG($G17/$G17)),100*(($G17-I17+1)/$G17)+10*(LOG($G17/I17))))</f>
        <v>59.573237629720083</v>
      </c>
      <c r="K17" s="97">
        <v>2</v>
      </c>
      <c r="L17" s="38">
        <f>IF(OR(K17="DSQ",K17="RAF",K17="DNC",K17="DPG"),0,IF(OR(K17="DNS",K17="DNF"),100*(($G17-$G17+1)/$G17)+10*(LOG($G17/$G17)),100*(($G17-K17+1)/$G17)+10*(LOG($G17/K17))))</f>
        <v>91.154966157788465</v>
      </c>
      <c r="M17" s="97">
        <v>3</v>
      </c>
      <c r="N17" s="38">
        <f>IF(OR(M17="DSQ",M17="RAF",M17="DNC",M17="DPG"),0,IF(OR(M17="DNS",M17="DNF"),100*(($G17-$G17+1)/$G17)+10*(LOG($G17/$G17)),100*(($G17-M17+1)/$G17)+10*(LOG($G17/M17))))</f>
        <v>75.108339281517374</v>
      </c>
      <c r="O17" s="97">
        <v>2</v>
      </c>
      <c r="P17" s="38">
        <f>IF(OR(O17="DSQ",O17="RAF",O17="DNC",O17="DPG"),0,IF(OR(O17="DNS",O17="DNF"),100*(($G17-$G17+1)/$G17)+10*(LOG($G17/$G17)),100*(($G17-O17+1)/$G17)+10*(LOG($G17/O17))))</f>
        <v>91.154966157788465</v>
      </c>
      <c r="Q17" s="41">
        <f>J17+L17+N17+P17</f>
        <v>316.9915092268144</v>
      </c>
      <c r="S17" s="236" t="s">
        <v>91</v>
      </c>
      <c r="T17" s="236" t="s">
        <v>1070</v>
      </c>
      <c r="U17" s="237" t="s">
        <v>219</v>
      </c>
      <c r="V17" s="238" t="s">
        <v>1071</v>
      </c>
      <c r="W17" s="236" t="s">
        <v>1056</v>
      </c>
      <c r="X17" s="236" t="s">
        <v>178</v>
      </c>
      <c r="Y17" s="239">
        <v>29</v>
      </c>
      <c r="Z17" s="236">
        <v>6</v>
      </c>
      <c r="AA17" s="236">
        <v>7</v>
      </c>
      <c r="AB17" s="236">
        <v>4</v>
      </c>
      <c r="AC17" s="236" t="s">
        <v>32</v>
      </c>
    </row>
    <row r="18" spans="1:29" ht="12.75" x14ac:dyDescent="0.2">
      <c r="A18" s="33">
        <v>16</v>
      </c>
      <c r="B18" s="101" t="s">
        <v>1121</v>
      </c>
      <c r="C18" s="99" t="s">
        <v>153</v>
      </c>
      <c r="D18" s="98" t="s">
        <v>1122</v>
      </c>
      <c r="F18" s="97">
        <v>3</v>
      </c>
      <c r="G18" s="112">
        <v>10</v>
      </c>
      <c r="H18" s="235" t="s">
        <v>72</v>
      </c>
      <c r="I18" s="97">
        <v>6</v>
      </c>
      <c r="J18" s="38">
        <f>IF(OR(I18="DSQ",I18="RAF",I18="DNC",I18="DPG"),0,IF(OR(I18="DNS",I18="DNF"),100*(($G18-$G18+1)/$G18)+10*(LOG($G18/$G18)),100*(($G18-I18+1)/$G18)+10*(LOG($G18/I18))))</f>
        <v>52.218487496163561</v>
      </c>
      <c r="K18" s="97">
        <v>5</v>
      </c>
      <c r="L18" s="38">
        <f>IF(OR(K18="DSQ",K18="RAF",K18="DNC",K18="DPG"),0,IF(OR(K18="DNS",K18="DNF"),100*(($G18-$G18+1)/$G18)+10*(LOG($G18/$G18)),100*(($G18-K18+1)/$G18)+10*(LOG($G18/K18))))</f>
        <v>63.010299956639813</v>
      </c>
      <c r="M18" s="97">
        <v>2</v>
      </c>
      <c r="N18" s="38">
        <f>IF(OR(M18="DSQ",M18="RAF",M18="DNC",M18="DPG"),0,IF(OR(M18="DNS",M18="DNF"),100*(($G18-$G18+1)/$G18)+10*(LOG($G18/$G18)),100*(($G18-M18+1)/$G18)+10*(LOG($G18/M18))))</f>
        <v>96.989700043360187</v>
      </c>
      <c r="O18" s="97">
        <v>2</v>
      </c>
      <c r="P18" s="38">
        <f>IF(OR(O18="DSQ",O18="RAF",O18="DNC",O18="DPG"),0,IF(OR(O18="DNS",O18="DNF"),100*(($G18-$G18+1)/$G18)+10*(LOG($G18/$G18)),100*(($G18-O18+1)/$G18)+10*(LOG($G18/O18))))</f>
        <v>96.989700043360187</v>
      </c>
      <c r="Q18" s="41">
        <f>J18+L18+N18+P18</f>
        <v>309.20818753952375</v>
      </c>
      <c r="S18" s="236" t="s">
        <v>86</v>
      </c>
      <c r="T18" s="236" t="s">
        <v>1072</v>
      </c>
      <c r="U18" s="237" t="s">
        <v>116</v>
      </c>
      <c r="V18" s="238" t="s">
        <v>230</v>
      </c>
      <c r="W18" s="236" t="s">
        <v>1056</v>
      </c>
      <c r="X18" s="236" t="s">
        <v>237</v>
      </c>
      <c r="Y18" s="239">
        <v>40</v>
      </c>
      <c r="Z18" s="236">
        <v>9</v>
      </c>
      <c r="AA18" s="236">
        <v>9</v>
      </c>
      <c r="AB18" s="236">
        <v>10</v>
      </c>
      <c r="AC18" s="236" t="s">
        <v>32</v>
      </c>
    </row>
    <row r="19" spans="1:29" ht="12.75" x14ac:dyDescent="0.2">
      <c r="A19" s="33">
        <v>17</v>
      </c>
      <c r="B19" s="101" t="s">
        <v>1043</v>
      </c>
      <c r="C19" s="99" t="s">
        <v>460</v>
      </c>
      <c r="D19" s="98" t="s">
        <v>229</v>
      </c>
      <c r="F19" s="97" t="s">
        <v>83</v>
      </c>
      <c r="G19" s="112">
        <v>7</v>
      </c>
      <c r="H19" s="235" t="s">
        <v>1044</v>
      </c>
      <c r="I19" s="97">
        <v>3</v>
      </c>
      <c r="J19" s="38">
        <f>IF(OR(I19="DSQ",I19="RAF",I19="DNC",I19="DPG"),0,IF(OR(I19="DNS",I19="DNF"),100*(($G19-$G19+1)/$G19)+10*(LOG($G19/$G19)),100*(($G19-I19+1)/$G19)+10*(LOG($G19/I19))))</f>
        <v>75.108339281517374</v>
      </c>
      <c r="K19" s="97">
        <v>1</v>
      </c>
      <c r="L19" s="38">
        <f>IF(OR(K19="DSQ",K19="RAF",K19="DNC",K19="DPG"),0,IF(OR(K19="DNS",K19="DNF"),100*(($G19-$G19+1)/$G19)+10*(LOG($G19/$G19)),100*(($G19-K19+1)/$G19)+10*(LOG($G19/K19))))</f>
        <v>108.45098040014257</v>
      </c>
      <c r="M19" s="97">
        <v>1</v>
      </c>
      <c r="N19" s="38">
        <f>IF(OR(M19="DSQ",M19="RAF",M19="DNC",M19="DPG"),0,IF(OR(M19="DNS",M19="DNF"),100*(($G19-$G19+1)/$G19)+10*(LOG($G19/$G19)),100*(($G19-M19+1)/$G19)+10*(LOG($G19/M19))))</f>
        <v>108.45098040014257</v>
      </c>
      <c r="O19" s="97" t="s">
        <v>32</v>
      </c>
      <c r="P19" s="38">
        <f>IF(OR(O19="DSQ",O19="RAF",O19="DNC",O19="DPG"),0,IF(OR(O19="DNS",O19="DNF"),100*(($G19-$G19+1)/$G19)+10*(LOG($G19/$G19)),100*(($G19-O19+1)/$G19)+10*(LOG($G19/O19))))</f>
        <v>14.285714285714285</v>
      </c>
      <c r="Q19" s="41">
        <f>J19+L19+N19+P19</f>
        <v>306.29601436751676</v>
      </c>
      <c r="S19" s="236" t="s">
        <v>94</v>
      </c>
      <c r="T19" s="236" t="s">
        <v>1073</v>
      </c>
      <c r="U19" s="237" t="s">
        <v>1074</v>
      </c>
      <c r="V19" s="238" t="s">
        <v>1075</v>
      </c>
      <c r="W19" s="236" t="s">
        <v>1056</v>
      </c>
      <c r="X19" s="236" t="s">
        <v>241</v>
      </c>
      <c r="Y19" s="239">
        <v>42</v>
      </c>
      <c r="Z19" s="236">
        <v>11</v>
      </c>
      <c r="AA19" s="236">
        <v>10</v>
      </c>
      <c r="AB19" s="236">
        <v>9</v>
      </c>
      <c r="AC19" s="236" t="s">
        <v>32</v>
      </c>
    </row>
    <row r="20" spans="1:29" ht="12.75" x14ac:dyDescent="0.2">
      <c r="A20" s="33">
        <v>18</v>
      </c>
      <c r="B20" s="101">
        <v>73</v>
      </c>
      <c r="C20" s="99" t="s">
        <v>303</v>
      </c>
      <c r="D20" s="98" t="s">
        <v>526</v>
      </c>
      <c r="F20" s="97">
        <v>4</v>
      </c>
      <c r="G20" s="112">
        <v>10</v>
      </c>
      <c r="H20" s="235" t="s">
        <v>72</v>
      </c>
      <c r="I20" s="97">
        <v>8</v>
      </c>
      <c r="J20" s="38">
        <f>IF(OR(I20="DSQ",I20="RAF",I20="DNC",I20="DPG"),0,IF(OR(I20="DNS",I20="DNF"),100*(($G20-$G20+1)/$G20)+10*(LOG($G20/$G20)),100*(($G20-I20+1)/$G20)+10*(LOG($G20/I20))))</f>
        <v>30.969100130080562</v>
      </c>
      <c r="K20" s="97">
        <v>3</v>
      </c>
      <c r="L20" s="38">
        <f>IF(OR(K20="DSQ",K20="RAF",K20="DNC",K20="DPG"),0,IF(OR(K20="DNS",K20="DNF"),100*(($G20-$G20+1)/$G20)+10*(LOG($G20/$G20)),100*(($G20-K20+1)/$G20)+10*(LOG($G20/K20))))</f>
        <v>85.228787452803374</v>
      </c>
      <c r="M20" s="97">
        <v>3</v>
      </c>
      <c r="N20" s="38">
        <f>IF(OR(M20="DSQ",M20="RAF",M20="DNC",M20="DPG"),0,IF(OR(M20="DNS",M20="DNF"),100*(($G20-$G20+1)/$G20)+10*(LOG($G20/$G20)),100*(($G20-M20+1)/$G20)+10*(LOG($G20/M20))))</f>
        <v>85.228787452803374</v>
      </c>
      <c r="O20" s="97">
        <v>3</v>
      </c>
      <c r="P20" s="38">
        <f>IF(OR(O20="DSQ",O20="RAF",O20="DNC",O20="DPG"),0,IF(OR(O20="DNS",O20="DNF"),100*(($G20-$G20+1)/$G20)+10*(LOG($G20/$G20)),100*(($G20-O20+1)/$G20)+10*(LOG($G20/O20))))</f>
        <v>85.228787452803374</v>
      </c>
      <c r="Q20" s="41">
        <f>J20+L20+N20+P20</f>
        <v>286.65546248849068</v>
      </c>
      <c r="S20" s="236" t="s">
        <v>96</v>
      </c>
      <c r="T20" s="236" t="s">
        <v>1076</v>
      </c>
      <c r="U20" s="237" t="s">
        <v>133</v>
      </c>
      <c r="V20" s="238" t="s">
        <v>1077</v>
      </c>
      <c r="W20" s="236" t="s">
        <v>1056</v>
      </c>
      <c r="X20" s="236" t="s">
        <v>139</v>
      </c>
      <c r="Y20" s="239">
        <v>45</v>
      </c>
      <c r="Z20" s="236">
        <v>11</v>
      </c>
      <c r="AA20" s="236">
        <v>11</v>
      </c>
      <c r="AB20" s="236">
        <v>11</v>
      </c>
      <c r="AC20" s="236" t="s">
        <v>32</v>
      </c>
    </row>
    <row r="21" spans="1:29" ht="12.75" x14ac:dyDescent="0.2">
      <c r="A21" s="33">
        <v>19</v>
      </c>
      <c r="B21" s="101">
        <v>2</v>
      </c>
      <c r="C21" s="99" t="s">
        <v>140</v>
      </c>
      <c r="D21" s="98" t="s">
        <v>487</v>
      </c>
      <c r="F21" s="97">
        <v>3</v>
      </c>
      <c r="G21" s="112">
        <v>9</v>
      </c>
      <c r="H21" s="235" t="s">
        <v>99</v>
      </c>
      <c r="I21" s="97">
        <v>2</v>
      </c>
      <c r="J21" s="38">
        <f>IF(OR(I21="DSQ",I21="RAF",I21="DNC",I21="DPG"),0,IF(OR(I21="DNS",I21="DNF"),100*(($G21-$G21+1)/$G21)+10*(LOG($G21/$G21)),100*(($G21-I21+1)/$G21)+10*(LOG($G21/I21))))</f>
        <v>95.421014026642325</v>
      </c>
      <c r="K21" s="97">
        <v>3</v>
      </c>
      <c r="L21" s="38">
        <f>IF(OR(K21="DSQ",K21="RAF",K21="DNC",K21="DPG"),0,IF(OR(K21="DNS",K21="DNF"),100*(($G21-$G21+1)/$G21)+10*(LOG($G21/$G21)),100*(($G21-K21+1)/$G21)+10*(LOG($G21/K21))))</f>
        <v>82.548990324974412</v>
      </c>
      <c r="M21" s="97">
        <v>2</v>
      </c>
      <c r="N21" s="38">
        <f>IF(OR(M21="DSQ",M21="RAF",M21="DNC",M21="DPG"),0,IF(OR(M21="DNS",M21="DNF"),100*(($G21-$G21+1)/$G21)+10*(LOG($G21/$G21)),100*(($G21-M21+1)/$G21)+10*(LOG($G21/M21))))</f>
        <v>95.421014026642325</v>
      </c>
      <c r="O21" s="97" t="s">
        <v>32</v>
      </c>
      <c r="P21" s="38">
        <f>IF(OR(O21="DSQ",O21="RAF",O21="DNC",O21="DPG"),0,IF(OR(O21="DNS",O21="DNF"),100*(($G21-$G21+1)/$G21)+10*(LOG($G21/$G21)),100*(($G21-O21+1)/$G21)+10*(LOG($G21/O21))))</f>
        <v>11.111111111111111</v>
      </c>
      <c r="Q21" s="41">
        <f>J21+L21+N21+P21</f>
        <v>284.50212948937019</v>
      </c>
      <c r="S21" s="170">
        <v>1</v>
      </c>
      <c r="T21" s="170" t="s">
        <v>415</v>
      </c>
      <c r="U21" s="167" t="s">
        <v>254</v>
      </c>
      <c r="V21" s="168" t="s">
        <v>1078</v>
      </c>
      <c r="W21" s="170" t="s">
        <v>99</v>
      </c>
      <c r="X21" s="170">
        <v>3</v>
      </c>
      <c r="Y21" s="169">
        <v>13</v>
      </c>
      <c r="Z21" s="170">
        <v>1</v>
      </c>
      <c r="AA21" s="170">
        <v>1</v>
      </c>
      <c r="AB21" s="170">
        <v>1</v>
      </c>
      <c r="AC21" s="170" t="s">
        <v>32</v>
      </c>
    </row>
    <row r="22" spans="1:29" ht="12.75" x14ac:dyDescent="0.2">
      <c r="A22" s="33">
        <v>20</v>
      </c>
      <c r="B22" s="101" t="s">
        <v>866</v>
      </c>
      <c r="C22" s="99" t="s">
        <v>653</v>
      </c>
      <c r="D22" s="98" t="s">
        <v>1098</v>
      </c>
      <c r="F22" s="97">
        <v>5</v>
      </c>
      <c r="G22" s="112">
        <v>11</v>
      </c>
      <c r="H22" s="235" t="s">
        <v>78</v>
      </c>
      <c r="I22" s="97">
        <v>7</v>
      </c>
      <c r="J22" s="38">
        <f>IF(OR(I22="DSQ",I22="RAF",I22="DNC",I22="DPG"),0,IF(OR(I22="DNS",I22="DNF"),100*(($G22-$G22+1)/$G22)+10*(LOG($G22/$G22)),100*(($G22-I22+1)/$G22)+10*(LOG($G22/I22))))</f>
        <v>47.417491905985138</v>
      </c>
      <c r="K22" s="97">
        <v>4</v>
      </c>
      <c r="L22" s="38">
        <f>IF(OR(K22="DSQ",K22="RAF",K22="DNC",K22="DPG"),0,IF(OR(K22="DNS",K22="DNF"),100*(($G22-$G22+1)/$G22)+10*(LOG($G22/$G22)),100*(($G22-K22+1)/$G22)+10*(LOG($G22/K22))))</f>
        <v>77.120599665575355</v>
      </c>
      <c r="M22" s="97">
        <v>4</v>
      </c>
      <c r="N22" s="38">
        <f>IF(OR(M22="DSQ",M22="RAF",M22="DNC",M22="DPG"),0,IF(OR(M22="DNS",M22="DNF"),100*(($G22-$G22+1)/$G22)+10*(LOG($G22/$G22)),100*(($G22-M22+1)/$G22)+10*(LOG($G22/M22))))</f>
        <v>77.120599665575355</v>
      </c>
      <c r="O22" s="97">
        <v>4</v>
      </c>
      <c r="P22" s="38">
        <f>IF(OR(O22="DSQ",O22="RAF",O22="DNC",O22="DPG"),0,IF(OR(O22="DNS",O22="DNF"),100*(($G22-$G22+1)/$G22)+10*(LOG($G22/$G22)),100*(($G22-O22+1)/$G22)+10*(LOG($G22/O22))))</f>
        <v>77.120599665575355</v>
      </c>
      <c r="Q22" s="41">
        <f>J22+L22+N22+P22</f>
        <v>278.77929090271118</v>
      </c>
      <c r="S22" s="170">
        <v>2</v>
      </c>
      <c r="T22" s="170">
        <v>88</v>
      </c>
      <c r="U22" s="167" t="s">
        <v>267</v>
      </c>
      <c r="V22" s="168" t="s">
        <v>1079</v>
      </c>
      <c r="W22" s="170" t="s">
        <v>99</v>
      </c>
      <c r="X22" s="170">
        <v>7</v>
      </c>
      <c r="Y22" s="169">
        <v>10</v>
      </c>
      <c r="Z22" s="170">
        <v>3</v>
      </c>
      <c r="AA22" s="170">
        <v>3</v>
      </c>
      <c r="AB22" s="170">
        <v>3</v>
      </c>
      <c r="AC22" s="170">
        <v>1</v>
      </c>
    </row>
    <row r="23" spans="1:29" ht="12.75" x14ac:dyDescent="0.2">
      <c r="A23" s="33">
        <v>21</v>
      </c>
      <c r="B23" s="101" t="s">
        <v>1046</v>
      </c>
      <c r="C23" s="99" t="s">
        <v>260</v>
      </c>
      <c r="D23" s="98" t="s">
        <v>1047</v>
      </c>
      <c r="F23" s="97" t="s">
        <v>87</v>
      </c>
      <c r="G23" s="112">
        <v>7</v>
      </c>
      <c r="H23" s="235" t="s">
        <v>1044</v>
      </c>
      <c r="I23" s="97">
        <v>1</v>
      </c>
      <c r="J23" s="38">
        <f>IF(OR(I23="DSQ",I23="RAF",I23="DNC",I23="DPG"),0,IF(OR(I23="DNS",I23="DNF"),100*(($G23-$G23+1)/$G23)+10*(LOG($G23/$G23)),100*(($G23-I23+1)/$G23)+10*(LOG($G23/I23))))</f>
        <v>108.45098040014257</v>
      </c>
      <c r="K23" s="97">
        <v>6</v>
      </c>
      <c r="L23" s="38">
        <f>IF(OR(K23="DSQ",K23="RAF",K23="DNC",K23="DPG"),0,IF(OR(K23="DNS",K23="DNF"),100*(($G23-$G23+1)/$G23)+10*(LOG($G23/$G23)),100*(($G23-K23+1)/$G23)+10*(LOG($G23/K23))))</f>
        <v>29.2408964677347</v>
      </c>
      <c r="M23" s="97">
        <v>6</v>
      </c>
      <c r="N23" s="38">
        <f>IF(OR(M23="DSQ",M23="RAF",M23="DNC",M23="DPG"),0,IF(OR(M23="DNS",M23="DNF"),100*(($G23-$G23+1)/$G23)+10*(LOG($G23/$G23)),100*(($G23-M23+1)/$G23)+10*(LOG($G23/M23))))</f>
        <v>29.2408964677347</v>
      </c>
      <c r="O23" s="97">
        <v>1</v>
      </c>
      <c r="P23" s="38">
        <f>IF(OR(O23="DSQ",O23="RAF",O23="DNC",O23="DPG"),0,IF(OR(O23="DNS",O23="DNF"),100*(($G23-$G23+1)/$G23)+10*(LOG($G23/$G23)),100*(($G23-O23+1)/$G23)+10*(LOG($G23/O23))))</f>
        <v>108.45098040014257</v>
      </c>
      <c r="Q23" s="41">
        <f>J23+L23+N23+P23</f>
        <v>275.38375373575457</v>
      </c>
      <c r="S23" s="170">
        <v>3</v>
      </c>
      <c r="T23" s="170">
        <v>2</v>
      </c>
      <c r="U23" s="167" t="s">
        <v>140</v>
      </c>
      <c r="V23" s="168" t="s">
        <v>487</v>
      </c>
      <c r="W23" s="170" t="s">
        <v>99</v>
      </c>
      <c r="X23" s="170">
        <v>7</v>
      </c>
      <c r="Y23" s="169">
        <v>17</v>
      </c>
      <c r="Z23" s="170">
        <v>2</v>
      </c>
      <c r="AA23" s="170">
        <v>3</v>
      </c>
      <c r="AB23" s="170">
        <v>2</v>
      </c>
      <c r="AC23" s="170" t="s">
        <v>32</v>
      </c>
    </row>
    <row r="24" spans="1:29" ht="12.75" x14ac:dyDescent="0.2">
      <c r="A24" s="33">
        <v>22</v>
      </c>
      <c r="B24" s="101"/>
      <c r="C24" s="99" t="s">
        <v>127</v>
      </c>
      <c r="D24" s="98" t="s">
        <v>1094</v>
      </c>
      <c r="F24" s="97">
        <v>3</v>
      </c>
      <c r="G24" s="112">
        <v>11</v>
      </c>
      <c r="H24" s="235" t="s">
        <v>78</v>
      </c>
      <c r="I24" s="97">
        <v>1</v>
      </c>
      <c r="J24" s="38">
        <f>IF(OR(I24="DSQ",I24="RAF",I24="DNC",I24="DPG"),0,IF(OR(I24="DNS",I24="DNF"),100*(($G24-$G24+1)/$G24)+10*(LOG($G24/$G24)),100*(($G24-I24+1)/$G24)+10*(LOG($G24/I24))))</f>
        <v>110.41392685158225</v>
      </c>
      <c r="K24" s="97">
        <v>5</v>
      </c>
      <c r="L24" s="38">
        <f>IF(OR(K24="DSQ",K24="RAF",K24="DNC",K24="DPG"),0,IF(OR(K24="DNS",K24="DNF"),100*(($G24-$G24+1)/$G24)+10*(LOG($G24/$G24)),100*(($G24-K24+1)/$G24)+10*(LOG($G24/K24))))</f>
        <v>67.060590444585699</v>
      </c>
      <c r="M24" s="97">
        <v>3</v>
      </c>
      <c r="N24" s="38">
        <f>IF(OR(M24="DSQ",M24="RAF",M24="DNC",M24="DPG"),0,IF(OR(M24="DNS",M24="DNF"),100*(($G24-$G24+1)/$G24)+10*(LOG($G24/$G24)),100*(($G24-M24+1)/$G24)+10*(LOG($G24/M24))))</f>
        <v>87.460896122567448</v>
      </c>
      <c r="O24" s="97" t="s">
        <v>32</v>
      </c>
      <c r="P24" s="38">
        <f>IF(OR(O24="DSQ",O24="RAF",O24="DNC",O24="DPG"),0,IF(OR(O24="DNS",O24="DNF"),100*(($G24-$G24+1)/$G24)+10*(LOG($G24/$G24)),100*(($G24-O24+1)/$G24)+10*(LOG($G24/O24))))</f>
        <v>9.0909090909090917</v>
      </c>
      <c r="Q24" s="41">
        <f>J24+L24+N24+P24</f>
        <v>274.02632250964444</v>
      </c>
      <c r="S24" s="170">
        <v>4</v>
      </c>
      <c r="T24" s="170">
        <v>464</v>
      </c>
      <c r="U24" s="167" t="s">
        <v>1080</v>
      </c>
      <c r="V24" s="168" t="s">
        <v>1081</v>
      </c>
      <c r="W24" s="170" t="s">
        <v>99</v>
      </c>
      <c r="X24" s="170">
        <v>12</v>
      </c>
      <c r="Y24" s="169">
        <v>21</v>
      </c>
      <c r="Z24" s="170">
        <v>4</v>
      </c>
      <c r="AA24" s="170">
        <v>6</v>
      </c>
      <c r="AB24" s="170">
        <v>9</v>
      </c>
      <c r="AC24" s="170">
        <v>2</v>
      </c>
    </row>
    <row r="25" spans="1:29" ht="12.75" x14ac:dyDescent="0.2">
      <c r="A25" s="33">
        <v>23</v>
      </c>
      <c r="B25" s="101" t="s">
        <v>1111</v>
      </c>
      <c r="C25" s="123" t="s">
        <v>285</v>
      </c>
      <c r="D25" s="98" t="s">
        <v>686</v>
      </c>
      <c r="F25" s="97">
        <v>3</v>
      </c>
      <c r="G25" s="112">
        <v>7</v>
      </c>
      <c r="H25" s="235" t="s">
        <v>77</v>
      </c>
      <c r="I25" s="97">
        <v>4</v>
      </c>
      <c r="J25" s="38">
        <f>IF(OR(I25="DSQ",I25="RAF",I25="DNC",I25="DPG"),0,IF(OR(I25="DNS",I25="DNF"),100*(($G25-$G25+1)/$G25)+10*(LOG($G25/$G25)),100*(($G25-I25+1)/$G25)+10*(LOG($G25/I25))))</f>
        <v>59.573237629720083</v>
      </c>
      <c r="K25" s="97">
        <v>4</v>
      </c>
      <c r="L25" s="38">
        <f>IF(OR(K25="DSQ",K25="RAF",K25="DNC",K25="DPG"),0,IF(OR(K25="DNS",K25="DNF"),100*(($G25-$G25+1)/$G25)+10*(LOG($G25/$G25)),100*(($G25-K25+1)/$G25)+10*(LOG($G25/K25))))</f>
        <v>59.573237629720083</v>
      </c>
      <c r="M25" s="97">
        <v>2</v>
      </c>
      <c r="N25" s="38">
        <f>IF(OR(M25="DSQ",M25="RAF",M25="DNC",M25="DPG"),0,IF(OR(M25="DNS",M25="DNF"),100*(($G25-$G25+1)/$G25)+10*(LOG($G25/$G25)),100*(($G25-M25+1)/$G25)+10*(LOG($G25/M25))))</f>
        <v>91.154966157788465</v>
      </c>
      <c r="O25" s="97">
        <v>4</v>
      </c>
      <c r="P25" s="38">
        <f>IF(OR(O25="DSQ",O25="RAF",O25="DNC",O25="DPG"),0,IF(OR(O25="DNS",O25="DNF"),100*(($G25-$G25+1)/$G25)+10*(LOG($G25/$G25)),100*(($G25-O25+1)/$G25)+10*(LOG($G25/O25))))</f>
        <v>59.573237629720083</v>
      </c>
      <c r="Q25" s="41">
        <f>J25+L25+N25+P25</f>
        <v>269.8746790469487</v>
      </c>
      <c r="S25" s="170">
        <v>5</v>
      </c>
      <c r="T25" s="170">
        <v>8</v>
      </c>
      <c r="U25" s="167" t="s">
        <v>1082</v>
      </c>
      <c r="V25" s="168" t="s">
        <v>1083</v>
      </c>
      <c r="W25" s="170" t="s">
        <v>99</v>
      </c>
      <c r="X25" s="170">
        <v>13</v>
      </c>
      <c r="Y25" s="169">
        <v>18</v>
      </c>
      <c r="Z25" s="170">
        <v>5</v>
      </c>
      <c r="AA25" s="170">
        <v>5</v>
      </c>
      <c r="AB25" s="170">
        <v>5</v>
      </c>
      <c r="AC25" s="170">
        <v>3</v>
      </c>
    </row>
    <row r="26" spans="1:29" ht="12.75" x14ac:dyDescent="0.2">
      <c r="A26" s="33">
        <v>24</v>
      </c>
      <c r="B26" s="101" t="s">
        <v>1137</v>
      </c>
      <c r="C26" s="99" t="s">
        <v>152</v>
      </c>
      <c r="D26" s="98" t="s">
        <v>1138</v>
      </c>
      <c r="F26" s="97">
        <v>5</v>
      </c>
      <c r="G26" s="112">
        <v>13</v>
      </c>
      <c r="H26" s="235" t="s">
        <v>73</v>
      </c>
      <c r="I26" s="97">
        <v>5</v>
      </c>
      <c r="J26" s="38">
        <f>IF(OR(I26="DSQ",I26="RAF",I26="DNC",I26="DPG"),0,IF(OR(I26="DNS",I26="DNF"),100*(($G26-$G26+1)/$G26)+10*(LOG($G26/$G26)),100*(($G26-I26+1)/$G26)+10*(LOG($G26/I26))))</f>
        <v>73.380502710477401</v>
      </c>
      <c r="K26" s="97">
        <v>7</v>
      </c>
      <c r="L26" s="38">
        <f>IF(OR(K26="DSQ",K26="RAF",K26="DNC",K26="DPG"),0,IF(OR(K26="DNS",K26="DNF"),100*(($G26-$G26+1)/$G26)+10*(LOG($G26/$G26)),100*(($G26-K26+1)/$G26)+10*(LOG($G26/K26))))</f>
        <v>56.534606969079647</v>
      </c>
      <c r="M26" s="97">
        <v>7</v>
      </c>
      <c r="N26" s="38">
        <f>IF(OR(M26="DSQ",M26="RAF",M26="DNC",M26="DPG"),0,IF(OR(M26="DNS",M26="DNF"),100*(($G26-$G26+1)/$G26)+10*(LOG($G26/$G26)),100*(($G26-M26+1)/$G26)+10*(LOG($G26/M26))))</f>
        <v>56.534606969079647</v>
      </c>
      <c r="O26" s="97">
        <v>4</v>
      </c>
      <c r="P26" s="38">
        <f>IF(OR(O26="DSQ",O26="RAF",O26="DNC",O26="DPG"),0,IF(OR(O26="DNS",O26="DNF"),100*(($G26-$G26+1)/$G26)+10*(LOG($G26/$G26)),100*(($G26-O26+1)/$G26)+10*(LOG($G26/O26))))</f>
        <v>82.041910532865671</v>
      </c>
      <c r="Q26" s="41">
        <f>J26+L26+N26+P26</f>
        <v>268.49162718150239</v>
      </c>
      <c r="S26" s="170">
        <v>6</v>
      </c>
      <c r="T26" s="170" t="s">
        <v>181</v>
      </c>
      <c r="U26" s="167" t="s">
        <v>141</v>
      </c>
      <c r="V26" s="168" t="s">
        <v>1084</v>
      </c>
      <c r="W26" s="170" t="s">
        <v>99</v>
      </c>
      <c r="X26" s="170">
        <v>14</v>
      </c>
      <c r="Y26" s="169">
        <v>20</v>
      </c>
      <c r="Z26" s="170">
        <v>6</v>
      </c>
      <c r="AA26" s="170">
        <v>4</v>
      </c>
      <c r="AB26" s="170">
        <v>6</v>
      </c>
      <c r="AC26" s="170">
        <v>4</v>
      </c>
    </row>
    <row r="27" spans="1:29" ht="12.75" x14ac:dyDescent="0.2">
      <c r="A27" s="33">
        <v>25</v>
      </c>
      <c r="B27" s="101" t="s">
        <v>1062</v>
      </c>
      <c r="C27" s="123" t="s">
        <v>503</v>
      </c>
      <c r="D27" s="98" t="s">
        <v>1063</v>
      </c>
      <c r="F27" s="97" t="s">
        <v>84</v>
      </c>
      <c r="G27" s="112">
        <v>11</v>
      </c>
      <c r="H27" s="235" t="s">
        <v>1056</v>
      </c>
      <c r="I27" s="97">
        <v>3</v>
      </c>
      <c r="J27" s="38">
        <f>IF(OR(I27="DSQ",I27="RAF",I27="DNC",I27="DPG"),0,IF(OR(I27="DNS",I27="DNF"),100*(($G27-$G27+1)/$G27)+10*(LOG($G27/$G27)),100*(($G27-I27+1)/$G27)+10*(LOG($G27/I27))))</f>
        <v>87.460896122567448</v>
      </c>
      <c r="K27" s="97">
        <v>2</v>
      </c>
      <c r="L27" s="38">
        <f>IF(OR(K27="DSQ",K27="RAF",K27="DNC",K27="DPG"),0,IF(OR(K27="DNS",K27="DNF"),100*(($G27-$G27+1)/$G27)+10*(LOG($G27/$G27)),100*(($G27-K27+1)/$G27)+10*(LOG($G27/K27))))</f>
        <v>98.31271780403334</v>
      </c>
      <c r="M27" s="97">
        <v>5</v>
      </c>
      <c r="N27" s="38">
        <f>IF(OR(M27="DSQ",M27="RAF",M27="DNC",M27="DPG"),0,IF(OR(M27="DNS",M27="DNF"),100*(($G27-$G27+1)/$G27)+10*(LOG($G27/$G27)),100*(($G27-M27+1)/$G27)+10*(LOG($G27/M27))))</f>
        <v>67.060590444585699</v>
      </c>
      <c r="O27" s="97" t="s">
        <v>32</v>
      </c>
      <c r="P27" s="38">
        <f>IF(OR(O27="DSQ",O27="RAF",O27="DNC",O27="DPG"),0,IF(OR(O27="DNS",O27="DNF"),100*(($G27-$G27+1)/$G27)+10*(LOG($G27/$G27)),100*(($G27-O27+1)/$G27)+10*(LOG($G27/O27))))</f>
        <v>9.0909090909090917</v>
      </c>
      <c r="Q27" s="41">
        <f>J27+L27+N27+P27</f>
        <v>261.92511346209557</v>
      </c>
      <c r="S27" s="170">
        <v>7</v>
      </c>
      <c r="T27" s="170">
        <v>14</v>
      </c>
      <c r="U27" s="167" t="s">
        <v>1085</v>
      </c>
      <c r="V27" s="168" t="s">
        <v>1086</v>
      </c>
      <c r="W27" s="170" t="s">
        <v>99</v>
      </c>
      <c r="X27" s="170">
        <v>24</v>
      </c>
      <c r="Y27" s="169">
        <v>34</v>
      </c>
      <c r="Z27" s="170" t="s">
        <v>33</v>
      </c>
      <c r="AA27" s="170" t="s">
        <v>32</v>
      </c>
      <c r="AB27" s="170">
        <v>4</v>
      </c>
      <c r="AC27" s="170" t="s">
        <v>32</v>
      </c>
    </row>
    <row r="28" spans="1:29" ht="12.75" x14ac:dyDescent="0.2">
      <c r="A28" s="33">
        <v>26</v>
      </c>
      <c r="B28" s="101">
        <v>8</v>
      </c>
      <c r="C28" s="123" t="s">
        <v>1082</v>
      </c>
      <c r="D28" s="98" t="s">
        <v>1083</v>
      </c>
      <c r="F28" s="97">
        <v>5</v>
      </c>
      <c r="G28" s="112">
        <v>9</v>
      </c>
      <c r="H28" s="235" t="s">
        <v>99</v>
      </c>
      <c r="I28" s="97">
        <v>5</v>
      </c>
      <c r="J28" s="38">
        <f>IF(OR(I28="DSQ",I28="RAF",I28="DNC",I28="DPG"),0,IF(OR(I28="DNS",I28="DNF"),100*(($G28-$G28+1)/$G28)+10*(LOG($G28/$G28)),100*(($G28-I28+1)/$G28)+10*(LOG($G28/I28))))</f>
        <v>58.108280606588615</v>
      </c>
      <c r="K28" s="97">
        <v>5</v>
      </c>
      <c r="L28" s="38">
        <f>IF(OR(K28="DSQ",K28="RAF",K28="DNC",K28="DPG"),0,IF(OR(K28="DNS",K28="DNF"),100*(($G28-$G28+1)/$G28)+10*(LOG($G28/$G28)),100*(($G28-K28+1)/$G28)+10*(LOG($G28/K28))))</f>
        <v>58.108280606588615</v>
      </c>
      <c r="M28" s="97">
        <v>5</v>
      </c>
      <c r="N28" s="38">
        <f>IF(OR(M28="DSQ",M28="RAF",M28="DNC",M28="DPG"),0,IF(OR(M28="DNS",M28="DNF"),100*(($G28-$G28+1)/$G28)+10*(LOG($G28/$G28)),100*(($G28-M28+1)/$G28)+10*(LOG($G28/M28))))</f>
        <v>58.108280606588615</v>
      </c>
      <c r="O28" s="97">
        <v>3</v>
      </c>
      <c r="P28" s="38">
        <f>IF(OR(O28="DSQ",O28="RAF",O28="DNC",O28="DPG"),0,IF(OR(O28="DNS",O28="DNF"),100*(($G28-$G28+1)/$G28)+10*(LOG($G28/$G28)),100*(($G28-O28+1)/$G28)+10*(LOG($G28/O28))))</f>
        <v>82.548990324974412</v>
      </c>
      <c r="Q28" s="41">
        <f>J28+L28+N28+P28</f>
        <v>256.87383214474028</v>
      </c>
      <c r="S28" s="170">
        <v>8</v>
      </c>
      <c r="T28" s="170">
        <v>93</v>
      </c>
      <c r="U28" s="167" t="s">
        <v>1087</v>
      </c>
      <c r="V28" s="168" t="s">
        <v>1088</v>
      </c>
      <c r="W28" s="170" t="s">
        <v>99</v>
      </c>
      <c r="X28" s="170">
        <v>25</v>
      </c>
      <c r="Y28" s="169">
        <v>35</v>
      </c>
      <c r="Z28" s="170">
        <v>8</v>
      </c>
      <c r="AA28" s="170">
        <v>8</v>
      </c>
      <c r="AB28" s="170">
        <v>9</v>
      </c>
      <c r="AC28" s="170" t="s">
        <v>32</v>
      </c>
    </row>
    <row r="29" spans="1:29" ht="12.75" x14ac:dyDescent="0.2">
      <c r="A29" s="33">
        <v>27</v>
      </c>
      <c r="B29" s="101" t="s">
        <v>1095</v>
      </c>
      <c r="C29" s="123" t="s">
        <v>1096</v>
      </c>
      <c r="D29" s="98" t="s">
        <v>1097</v>
      </c>
      <c r="F29" s="97">
        <v>4</v>
      </c>
      <c r="G29" s="112">
        <v>11</v>
      </c>
      <c r="H29" s="235" t="s">
        <v>78</v>
      </c>
      <c r="I29" s="97">
        <v>3</v>
      </c>
      <c r="J29" s="38">
        <f>IF(OR(I29="DSQ",I29="RAF",I29="DNC",I29="DPG"),0,IF(OR(I29="DNS",I29="DNF"),100*(($G29-$G29+1)/$G29)+10*(LOG($G29/$G29)),100*(($G29-I29+1)/$G29)+10*(LOG($G29/I29))))</f>
        <v>87.460896122567448</v>
      </c>
      <c r="K29" s="97">
        <v>3</v>
      </c>
      <c r="L29" s="38">
        <f>IF(OR(K29="DSQ",K29="RAF",K29="DNC",K29="DPG"),0,IF(OR(K29="DNS",K29="DNF"),100*(($G29-$G29+1)/$G29)+10*(LOG($G29/$G29)),100*(($G29-K29+1)/$G29)+10*(LOG($G29/K29))))</f>
        <v>87.460896122567448</v>
      </c>
      <c r="M29" s="97">
        <v>5</v>
      </c>
      <c r="N29" s="38">
        <f>IF(OR(M29="DSQ",M29="RAF",M29="DNC",M29="DPG"),0,IF(OR(M29="DNS",M29="DNF"),100*(($G29-$G29+1)/$G29)+10*(LOG($G29/$G29)),100*(($G29-M29+1)/$G29)+10*(LOG($G29/M29))))</f>
        <v>67.060590444585699</v>
      </c>
      <c r="O29" s="97" t="s">
        <v>32</v>
      </c>
      <c r="P29" s="38">
        <f>IF(OR(O29="DSQ",O29="RAF",O29="DNC",O29="DPG"),0,IF(OR(O29="DNS",O29="DNF"),100*(($G29-$G29+1)/$G29)+10*(LOG($G29/$G29)),100*(($G29-O29+1)/$G29)+10*(LOG($G29/O29))))</f>
        <v>9.0909090909090917</v>
      </c>
      <c r="Q29" s="41">
        <f>J29+L29+N29+P29</f>
        <v>251.07329178062969</v>
      </c>
      <c r="S29" s="170">
        <v>9</v>
      </c>
      <c r="T29" s="170">
        <v>5</v>
      </c>
      <c r="U29" s="167" t="s">
        <v>1089</v>
      </c>
      <c r="V29" s="168" t="s">
        <v>1090</v>
      </c>
      <c r="W29" s="170" t="s">
        <v>99</v>
      </c>
      <c r="X29" s="170">
        <v>30</v>
      </c>
      <c r="Y29" s="169">
        <v>40</v>
      </c>
      <c r="Z29" s="170" t="s">
        <v>33</v>
      </c>
      <c r="AA29" s="170" t="s">
        <v>32</v>
      </c>
      <c r="AB29" s="170" t="s">
        <v>32</v>
      </c>
      <c r="AC29" s="170" t="s">
        <v>32</v>
      </c>
    </row>
    <row r="30" spans="1:29" ht="12.75" x14ac:dyDescent="0.2">
      <c r="A30" s="33">
        <v>28</v>
      </c>
      <c r="B30" s="101" t="s">
        <v>1135</v>
      </c>
      <c r="C30" s="99" t="s">
        <v>159</v>
      </c>
      <c r="D30" s="98" t="s">
        <v>1136</v>
      </c>
      <c r="F30" s="97">
        <v>4</v>
      </c>
      <c r="G30" s="112">
        <v>13</v>
      </c>
      <c r="H30" s="235" t="s">
        <v>73</v>
      </c>
      <c r="I30" s="97">
        <v>6</v>
      </c>
      <c r="J30" s="38">
        <f>IF(OR(I30="DSQ",I30="RAF",I30="DNC",I30="DPG"),0,IF(OR(I30="DNS",I30="DNF"),100*(($G30-$G30+1)/$G30)+10*(LOG($G30/$G30)),100*(($G30-I30+1)/$G30)+10*(LOG($G30/I30))))</f>
        <v>64.896382557693471</v>
      </c>
      <c r="K30" s="97">
        <v>3</v>
      </c>
      <c r="L30" s="38">
        <f>IF(OR(K30="DSQ",K30="RAF",K30="DNC",K30="DPG"),0,IF(OR(K30="DNS",K30="DNF"),100*(($G30-$G30+1)/$G30)+10*(LOG($G30/$G30)),100*(($G30-K30+1)/$G30)+10*(LOG($G30/K30))))</f>
        <v>90.983605591256349</v>
      </c>
      <c r="M30" s="97">
        <v>4</v>
      </c>
      <c r="N30" s="38">
        <f>IF(OR(M30="DSQ",M30="RAF",M30="DNC",M30="DPG"),0,IF(OR(M30="DNS",M30="DNF"),100*(($G30-$G30+1)/$G30)+10*(LOG($G30/$G30)),100*(($G30-M30+1)/$G30)+10*(LOG($G30/M30))))</f>
        <v>82.041910532865671</v>
      </c>
      <c r="O30" s="97" t="s">
        <v>32</v>
      </c>
      <c r="P30" s="38">
        <f>IF(OR(O30="DSQ",O30="RAF",O30="DNC",O30="DPG"),0,IF(OR(O30="DNS",O30="DNF"),100*(($G30-$G30+1)/$G30)+10*(LOG($G30/$G30)),100*(($G30-O30+1)/$G30)+10*(LOG($G30/O30))))</f>
        <v>7.6923076923076925</v>
      </c>
      <c r="Q30" s="41">
        <f>J30+L30+N30+P30</f>
        <v>245.61420637412317</v>
      </c>
      <c r="S30" s="236">
        <v>1</v>
      </c>
      <c r="T30" s="236" t="s">
        <v>864</v>
      </c>
      <c r="U30" s="237" t="s">
        <v>1091</v>
      </c>
      <c r="V30" s="238" t="s">
        <v>543</v>
      </c>
      <c r="W30" s="236" t="s">
        <v>78</v>
      </c>
      <c r="X30" s="236">
        <v>5</v>
      </c>
      <c r="Y30" s="239">
        <v>7</v>
      </c>
      <c r="Z30" s="236">
        <v>2</v>
      </c>
      <c r="AA30" s="236">
        <v>1</v>
      </c>
      <c r="AB30" s="236">
        <v>2</v>
      </c>
      <c r="AC30" s="236">
        <v>2</v>
      </c>
    </row>
    <row r="31" spans="1:29" ht="12.75" x14ac:dyDescent="0.2">
      <c r="A31" s="33">
        <v>29</v>
      </c>
      <c r="B31" s="101">
        <v>858</v>
      </c>
      <c r="C31" s="99" t="s">
        <v>256</v>
      </c>
      <c r="D31" s="98" t="s">
        <v>792</v>
      </c>
      <c r="F31" s="97">
        <v>6</v>
      </c>
      <c r="G31" s="112">
        <v>13</v>
      </c>
      <c r="H31" s="235" t="s">
        <v>73</v>
      </c>
      <c r="I31" s="97">
        <v>3</v>
      </c>
      <c r="J31" s="38">
        <f>IF(OR(I31="DSQ",I31="RAF",I31="DNC",I31="DPG"),0,IF(OR(I31="DNS",I31="DNF"),100*(($G31-$G31+1)/$G31)+10*(LOG($G31/$G31)),100*(($G31-I31+1)/$G31)+10*(LOG($G31/I31))))</f>
        <v>90.983605591256349</v>
      </c>
      <c r="K31" s="97">
        <v>8</v>
      </c>
      <c r="L31" s="38">
        <f>IF(OR(K31="DSQ",K31="RAF",K31="DNC",K31="DPG"),0,IF(OR(K31="DNS",K31="DNF"),100*(($G31-$G31+1)/$G31)+10*(LOG($G31/$G31)),100*(($G31-K31+1)/$G31)+10*(LOG($G31/K31))))</f>
        <v>48.262379806995085</v>
      </c>
      <c r="M31" s="97">
        <v>9</v>
      </c>
      <c r="N31" s="38">
        <f>IF(OR(M31="DSQ",M31="RAF",M31="DNC",M31="DPG"),0,IF(OR(M31="DNS",M31="DNF"),100*(($G31-$G31+1)/$G31)+10*(LOG($G31/$G31)),100*(($G31-M31+1)/$G31)+10*(LOG($G31/M31))))</f>
        <v>40.058546890213584</v>
      </c>
      <c r="O31" s="97">
        <v>6</v>
      </c>
      <c r="P31" s="38">
        <f>IF(OR(O31="DSQ",O31="RAF",O31="DNC",O31="DPG"),0,IF(OR(O31="DNS",O31="DNF"),100*(($G31-$G31+1)/$G31)+10*(LOG($G31/$G31)),100*(($G31-O31+1)/$G31)+10*(LOG($G31/O31))))</f>
        <v>64.896382557693471</v>
      </c>
      <c r="Q31" s="41">
        <f>J31+L31+N31+P31</f>
        <v>244.2009148461585</v>
      </c>
      <c r="S31" s="236">
        <v>2</v>
      </c>
      <c r="T31" s="236"/>
      <c r="U31" s="237" t="s">
        <v>1092</v>
      </c>
      <c r="V31" s="238" t="s">
        <v>1093</v>
      </c>
      <c r="W31" s="236" t="s">
        <v>78</v>
      </c>
      <c r="X31" s="236">
        <v>6</v>
      </c>
      <c r="Y31" s="239">
        <v>12</v>
      </c>
      <c r="Z31" s="236">
        <v>6</v>
      </c>
      <c r="AA31" s="236">
        <v>2</v>
      </c>
      <c r="AB31" s="236">
        <v>1</v>
      </c>
      <c r="AC31" s="236">
        <v>3</v>
      </c>
    </row>
    <row r="32" spans="1:29" ht="12.75" x14ac:dyDescent="0.2">
      <c r="A32" s="33">
        <v>30</v>
      </c>
      <c r="B32" s="101">
        <v>4496</v>
      </c>
      <c r="C32" s="99" t="s">
        <v>163</v>
      </c>
      <c r="D32" s="98" t="s">
        <v>734</v>
      </c>
      <c r="F32" s="97">
        <v>6</v>
      </c>
      <c r="G32" s="112">
        <v>11</v>
      </c>
      <c r="H32" s="235" t="s">
        <v>78</v>
      </c>
      <c r="I32" s="97">
        <v>4</v>
      </c>
      <c r="J32" s="38">
        <f>IF(OR(I32="DSQ",I32="RAF",I32="DNC",I32="DPG"),0,IF(OR(I32="DNS",I32="DNF"),100*(($G32-$G32+1)/$G32)+10*(LOG($G32/$G32)),100*(($G32-I32+1)/$G32)+10*(LOG($G32/I32))))</f>
        <v>77.120599665575355</v>
      </c>
      <c r="K32" s="97">
        <v>9</v>
      </c>
      <c r="L32" s="38">
        <f>IF(OR(K32="DSQ",K32="RAF",K32="DNC",K32="DPG"),0,IF(OR(K32="DNS",K32="DNF"),100*(($G32-$G32+1)/$G32)+10*(LOG($G32/$G32)),100*(($G32-K32+1)/$G32)+10*(LOG($G32/K32))))</f>
        <v>28.144229029916271</v>
      </c>
      <c r="M32" s="97">
        <v>9</v>
      </c>
      <c r="N32" s="38">
        <f>IF(OR(M32="DSQ",M32="RAF",M32="DNC",M32="DPG"),0,IF(OR(M32="DNS",M32="DNF"),100*(($G32-$G32+1)/$G32)+10*(LOG($G32/$G32)),100*(($G32-M32+1)/$G32)+10*(LOG($G32/M32))))</f>
        <v>28.144229029916271</v>
      </c>
      <c r="O32" s="97">
        <v>1</v>
      </c>
      <c r="P32" s="38">
        <f>IF(OR(O32="DSQ",O32="RAF",O32="DNC",O32="DPG"),0,IF(OR(O32="DNS",O32="DNF"),100*(($G32-$G32+1)/$G32)+10*(LOG($G32/$G32)),100*(($G32-O32+1)/$G32)+10*(LOG($G32/O32))))</f>
        <v>110.41392685158225</v>
      </c>
      <c r="Q32" s="41">
        <f>J32+L32+N32+P32</f>
        <v>243.82298457699017</v>
      </c>
      <c r="S32" s="236">
        <v>3</v>
      </c>
      <c r="T32" s="236"/>
      <c r="U32" s="237" t="s">
        <v>127</v>
      </c>
      <c r="V32" s="238" t="s">
        <v>1094</v>
      </c>
      <c r="W32" s="236" t="s">
        <v>78</v>
      </c>
      <c r="X32" s="236">
        <v>9</v>
      </c>
      <c r="Y32" s="239">
        <v>21</v>
      </c>
      <c r="Z32" s="236">
        <v>1</v>
      </c>
      <c r="AA32" s="236">
        <v>5</v>
      </c>
      <c r="AB32" s="236">
        <v>3</v>
      </c>
      <c r="AC32" s="236" t="s">
        <v>32</v>
      </c>
    </row>
    <row r="33" spans="1:29" ht="12.75" x14ac:dyDescent="0.2">
      <c r="A33" s="33">
        <v>31</v>
      </c>
      <c r="B33" s="101">
        <v>1268</v>
      </c>
      <c r="C33" s="99" t="s">
        <v>1112</v>
      </c>
      <c r="D33" s="98" t="s">
        <v>1113</v>
      </c>
      <c r="F33" s="97">
        <v>4</v>
      </c>
      <c r="G33" s="112">
        <v>7</v>
      </c>
      <c r="H33" s="235" t="s">
        <v>77</v>
      </c>
      <c r="I33" s="97">
        <v>6</v>
      </c>
      <c r="J33" s="38">
        <f>IF(OR(I33="DSQ",I33="RAF",I33="DNC",I33="DPG"),0,IF(OR(I33="DNS",I33="DNF"),100*(($G33-$G33+1)/$G33)+10*(LOG($G33/$G33)),100*(($G33-I33+1)/$G33)+10*(LOG($G33/I33))))</f>
        <v>29.2408964677347</v>
      </c>
      <c r="K33" s="97">
        <v>3</v>
      </c>
      <c r="L33" s="38">
        <f>IF(OR(K33="DSQ",K33="RAF",K33="DNC",K33="DPG"),0,IF(OR(K33="DNS",K33="DNF"),100*(($G33-$G33+1)/$G33)+10*(LOG($G33/$G33)),100*(($G33-K33+1)/$G33)+10*(LOG($G33/K33))))</f>
        <v>75.108339281517374</v>
      </c>
      <c r="M33" s="97">
        <v>4</v>
      </c>
      <c r="N33" s="38">
        <f>IF(OR(M33="DSQ",M33="RAF",M33="DNC",M33="DPG"),0,IF(OR(M33="DNS",M33="DNF"),100*(($G33-$G33+1)/$G33)+10*(LOG($G33/$G33)),100*(($G33-M33+1)/$G33)+10*(LOG($G33/M33))))</f>
        <v>59.573237629720083</v>
      </c>
      <c r="O33" s="97">
        <v>3</v>
      </c>
      <c r="P33" s="38">
        <f>IF(OR(O33="DSQ",O33="RAF",O33="DNC",O33="DPG"),0,IF(OR(O33="DNS",O33="DNF"),100*(($G33-$G33+1)/$G33)+10*(LOG($G33/$G33)),100*(($G33-O33+1)/$G33)+10*(LOG($G33/O33))))</f>
        <v>75.108339281517374</v>
      </c>
      <c r="Q33" s="41">
        <f>J33+L33+N33+P33</f>
        <v>239.03081266048952</v>
      </c>
      <c r="S33" s="236">
        <v>4</v>
      </c>
      <c r="T33" s="236" t="s">
        <v>1095</v>
      </c>
      <c r="U33" s="237" t="s">
        <v>1096</v>
      </c>
      <c r="V33" s="238" t="s">
        <v>1097</v>
      </c>
      <c r="W33" s="236" t="s">
        <v>78</v>
      </c>
      <c r="X33" s="236">
        <v>11</v>
      </c>
      <c r="Y33" s="239">
        <v>23</v>
      </c>
      <c r="Z33" s="236">
        <v>3</v>
      </c>
      <c r="AA33" s="236">
        <v>3</v>
      </c>
      <c r="AB33" s="236">
        <v>5</v>
      </c>
      <c r="AC33" s="236" t="s">
        <v>32</v>
      </c>
    </row>
    <row r="34" spans="1:29" ht="12.75" x14ac:dyDescent="0.2">
      <c r="A34" s="33">
        <v>32</v>
      </c>
      <c r="B34" s="101" t="s">
        <v>181</v>
      </c>
      <c r="C34" s="99" t="s">
        <v>141</v>
      </c>
      <c r="D34" s="98" t="s">
        <v>1084</v>
      </c>
      <c r="F34" s="97">
        <v>6</v>
      </c>
      <c r="G34" s="112">
        <v>9</v>
      </c>
      <c r="H34" s="235" t="s">
        <v>99</v>
      </c>
      <c r="I34" s="97">
        <v>6</v>
      </c>
      <c r="J34" s="38">
        <f>IF(OR(I34="DSQ",I34="RAF",I34="DNC",I34="DPG"),0,IF(OR(I34="DNS",I34="DNF"),100*(($G34-$G34+1)/$G34)+10*(LOG($G34/$G34)),100*(($G34-I34+1)/$G34)+10*(LOG($G34/I34))))</f>
        <v>46.205357035001256</v>
      </c>
      <c r="K34" s="97">
        <v>4</v>
      </c>
      <c r="L34" s="38">
        <f>IF(OR(K34="DSQ",K34="RAF",K34="DNC",K34="DPG"),0,IF(OR(K34="DNS",K34="DNF"),100*(($G34-$G34+1)/$G34)+10*(LOG($G34/$G34)),100*(($G34-K34+1)/$G34)+10*(LOG($G34/K34))))</f>
        <v>70.188491847780284</v>
      </c>
      <c r="M34" s="97">
        <v>6</v>
      </c>
      <c r="N34" s="38">
        <f>IF(OR(M34="DSQ",M34="RAF",M34="DNC",M34="DPG"),0,IF(OR(M34="DNS",M34="DNF"),100*(($G34-$G34+1)/$G34)+10*(LOG($G34/$G34)),100*(($G34-M34+1)/$G34)+10*(LOG($G34/M34))))</f>
        <v>46.205357035001256</v>
      </c>
      <c r="O34" s="97">
        <v>4</v>
      </c>
      <c r="P34" s="38">
        <f>IF(OR(O34="DSQ",O34="RAF",O34="DNC",O34="DPG"),0,IF(OR(O34="DNS",O34="DNF"),100*(($G34-$G34+1)/$G34)+10*(LOG($G34/$G34)),100*(($G34-O34+1)/$G34)+10*(LOG($G34/O34))))</f>
        <v>70.188491847780284</v>
      </c>
      <c r="Q34" s="41">
        <f>J34+L34+N34+P34</f>
        <v>232.78769776556308</v>
      </c>
      <c r="S34" s="236">
        <v>5</v>
      </c>
      <c r="T34" s="236" t="s">
        <v>866</v>
      </c>
      <c r="U34" s="237" t="s">
        <v>653</v>
      </c>
      <c r="V34" s="238" t="s">
        <v>1098</v>
      </c>
      <c r="W34" s="236" t="s">
        <v>78</v>
      </c>
      <c r="X34" s="236">
        <v>12</v>
      </c>
      <c r="Y34" s="239">
        <v>19</v>
      </c>
      <c r="Z34" s="236">
        <v>7</v>
      </c>
      <c r="AA34" s="236">
        <v>4</v>
      </c>
      <c r="AB34" s="236">
        <v>4</v>
      </c>
      <c r="AC34" s="236">
        <v>4</v>
      </c>
    </row>
    <row r="35" spans="1:29" ht="12.75" x14ac:dyDescent="0.2">
      <c r="A35" s="33">
        <v>33</v>
      </c>
      <c r="B35" s="101">
        <v>6913</v>
      </c>
      <c r="C35" s="123" t="s">
        <v>1099</v>
      </c>
      <c r="D35" s="98" t="s">
        <v>1100</v>
      </c>
      <c r="F35" s="97">
        <v>7</v>
      </c>
      <c r="G35" s="112">
        <v>11</v>
      </c>
      <c r="H35" s="235" t="s">
        <v>78</v>
      </c>
      <c r="I35" s="97">
        <v>5</v>
      </c>
      <c r="J35" s="38">
        <f>IF(OR(I35="DSQ",I35="RAF",I35="DNC",I35="DPG"),0,IF(OR(I35="DNS",I35="DNF"),100*(($G35-$G35+1)/$G35)+10*(LOG($G35/$G35)),100*(($G35-I35+1)/$G35)+10*(LOG($G35/I35))))</f>
        <v>67.060590444585699</v>
      </c>
      <c r="K35" s="97">
        <v>7</v>
      </c>
      <c r="L35" s="38">
        <f>IF(OR(K35="DSQ",K35="RAF",K35="DNC",K35="DPG"),0,IF(OR(K35="DNS",K35="DNF"),100*(($G35-$G35+1)/$G35)+10*(LOG($G35/$G35)),100*(($G35-K35+1)/$G35)+10*(LOG($G35/K35))))</f>
        <v>47.417491905985138</v>
      </c>
      <c r="M35" s="97">
        <v>6</v>
      </c>
      <c r="N35" s="38">
        <f>IF(OR(M35="DSQ",M35="RAF",M35="DNC",M35="DPG"),0,IF(OR(M35="DNS",M35="DNF"),100*(($G35-$G35+1)/$G35)+10*(LOG($G35/$G35)),100*(($G35-M35+1)/$G35)+10*(LOG($G35/M35))))</f>
        <v>57.177868893200355</v>
      </c>
      <c r="O35" s="97">
        <v>6</v>
      </c>
      <c r="P35" s="38">
        <f>IF(OR(O35="DSQ",O35="RAF",O35="DNC",O35="DPG"),0,IF(OR(O35="DNS",O35="DNF"),100*(($G35-$G35+1)/$G35)+10*(LOG($G35/$G35)),100*(($G35-O35+1)/$G35)+10*(LOG($G35/O35))))</f>
        <v>57.177868893200355</v>
      </c>
      <c r="Q35" s="41">
        <f>J35+L35+N35+P35</f>
        <v>228.83382013697155</v>
      </c>
      <c r="S35" s="236">
        <v>6</v>
      </c>
      <c r="T35" s="236">
        <v>4496</v>
      </c>
      <c r="U35" s="237" t="s">
        <v>163</v>
      </c>
      <c r="V35" s="238" t="s">
        <v>734</v>
      </c>
      <c r="W35" s="236" t="s">
        <v>78</v>
      </c>
      <c r="X35" s="236">
        <v>14</v>
      </c>
      <c r="Y35" s="239">
        <v>23</v>
      </c>
      <c r="Z35" s="236">
        <v>4</v>
      </c>
      <c r="AA35" s="236">
        <v>9</v>
      </c>
      <c r="AB35" s="236">
        <v>9</v>
      </c>
      <c r="AC35" s="236">
        <v>1</v>
      </c>
    </row>
    <row r="36" spans="1:29" ht="12.75" x14ac:dyDescent="0.2">
      <c r="A36" s="33">
        <v>34</v>
      </c>
      <c r="B36" s="101" t="s">
        <v>1139</v>
      </c>
      <c r="C36" s="99" t="s">
        <v>191</v>
      </c>
      <c r="D36" s="98" t="s">
        <v>1140</v>
      </c>
      <c r="F36" s="97">
        <v>7</v>
      </c>
      <c r="G36" s="112">
        <v>13</v>
      </c>
      <c r="H36" s="235" t="s">
        <v>73</v>
      </c>
      <c r="I36" s="97">
        <v>11</v>
      </c>
      <c r="J36" s="38">
        <f>IF(OR(I36="DSQ",I36="RAF",I36="DNC",I36="DPG"),0,IF(OR(I36="DNS",I36="DNF"),100*(($G36-$G36+1)/$G36)+10*(LOG($G36/$G36)),100*(($G36-I36+1)/$G36)+10*(LOG($G36/I36))))</f>
        <v>23.802429748409192</v>
      </c>
      <c r="K36" s="97">
        <v>4</v>
      </c>
      <c r="L36" s="38">
        <f>IF(OR(K36="DSQ",K36="RAF",K36="DNC",K36="DPG"),0,IF(OR(K36="DNS",K36="DNF"),100*(($G36-$G36+1)/$G36)+10*(LOG($G36/$G36)),100*(($G36-K36+1)/$G36)+10*(LOG($G36/K36))))</f>
        <v>82.041910532865671</v>
      </c>
      <c r="M36" s="97">
        <v>8</v>
      </c>
      <c r="N36" s="38">
        <f>IF(OR(M36="DSQ",M36="RAF",M36="DNC",M36="DPG"),0,IF(OR(M36="DNS",M36="DNF"),100*(($G36-$G36+1)/$G36)+10*(LOG($G36/$G36)),100*(($G36-M36+1)/$G36)+10*(LOG($G36/M36))))</f>
        <v>48.262379806995085</v>
      </c>
      <c r="O36" s="97">
        <v>5</v>
      </c>
      <c r="P36" s="38">
        <f>IF(OR(O36="DSQ",O36="RAF",O36="DNC",O36="DPG"),0,IF(OR(O36="DNS",O36="DNF"),100*(($G36-$G36+1)/$G36)+10*(LOG($G36/$G36)),100*(($G36-O36+1)/$G36)+10*(LOG($G36/O36))))</f>
        <v>73.380502710477401</v>
      </c>
      <c r="Q36" s="41">
        <f>J36+L36+N36+P36</f>
        <v>227.48722279874735</v>
      </c>
      <c r="S36" s="236">
        <v>7</v>
      </c>
      <c r="T36" s="236">
        <v>6913</v>
      </c>
      <c r="U36" s="237" t="s">
        <v>1099</v>
      </c>
      <c r="V36" s="238" t="s">
        <v>1100</v>
      </c>
      <c r="W36" s="236" t="s">
        <v>78</v>
      </c>
      <c r="X36" s="236">
        <v>17</v>
      </c>
      <c r="Y36" s="239">
        <v>24</v>
      </c>
      <c r="Z36" s="236">
        <v>5</v>
      </c>
      <c r="AA36" s="236">
        <v>7</v>
      </c>
      <c r="AB36" s="236">
        <v>6</v>
      </c>
      <c r="AC36" s="236">
        <v>6</v>
      </c>
    </row>
    <row r="37" spans="1:29" ht="12.75" x14ac:dyDescent="0.2">
      <c r="A37" s="33">
        <v>35</v>
      </c>
      <c r="B37" s="101">
        <v>464</v>
      </c>
      <c r="C37" s="99" t="s">
        <v>1080</v>
      </c>
      <c r="D37" s="98" t="s">
        <v>1081</v>
      </c>
      <c r="F37" s="97">
        <v>4</v>
      </c>
      <c r="G37" s="112">
        <v>9</v>
      </c>
      <c r="H37" s="235" t="s">
        <v>99</v>
      </c>
      <c r="I37" s="97">
        <v>4</v>
      </c>
      <c r="J37" s="38">
        <f>IF(OR(I37="DSQ",I37="RAF",I37="DNC",I37="DPG"),0,IF(OR(I37="DNS",I37="DNF"),100*(($G37-$G37+1)/$G37)+10*(LOG($G37/$G37)),100*(($G37-I37+1)/$G37)+10*(LOG($G37/I37))))</f>
        <v>70.188491847780284</v>
      </c>
      <c r="K37" s="97">
        <v>6</v>
      </c>
      <c r="L37" s="38">
        <f>IF(OR(K37="DSQ",K37="RAF",K37="DNC",K37="DPG"),0,IF(OR(K37="DNS",K37="DNF"),100*(($G37-$G37+1)/$G37)+10*(LOG($G37/$G37)),100*(($G37-K37+1)/$G37)+10*(LOG($G37/K37))))</f>
        <v>46.205357035001256</v>
      </c>
      <c r="M37" s="97">
        <v>9</v>
      </c>
      <c r="N37" s="38">
        <f>IF(OR(M37="DSQ",M37="RAF",M37="DNC",M37="DPG"),0,IF(OR(M37="DNS",M37="DNF"),100*(($G37-$G37+1)/$G37)+10*(LOG($G37/$G37)),100*(($G37-M37+1)/$G37)+10*(LOG($G37/M37))))</f>
        <v>11.111111111111111</v>
      </c>
      <c r="O37" s="97">
        <v>2</v>
      </c>
      <c r="P37" s="38">
        <f>IF(OR(O37="DSQ",O37="RAF",O37="DNC",O37="DPG"),0,IF(OR(O37="DNS",O37="DNF"),100*(($G37-$G37+1)/$G37)+10*(LOG($G37/$G37)),100*(($G37-O37+1)/$G37)+10*(LOG($G37/O37))))</f>
        <v>95.421014026642325</v>
      </c>
      <c r="Q37" s="41">
        <f>J37+L37+N37+P37</f>
        <v>222.92597402053497</v>
      </c>
      <c r="S37" s="236">
        <v>8</v>
      </c>
      <c r="T37" s="236" t="s">
        <v>1101</v>
      </c>
      <c r="U37" s="237" t="s">
        <v>186</v>
      </c>
      <c r="V37" s="238" t="s">
        <v>1102</v>
      </c>
      <c r="W37" s="236" t="s">
        <v>78</v>
      </c>
      <c r="X37" s="236">
        <v>18</v>
      </c>
      <c r="Y37" s="239">
        <v>27</v>
      </c>
      <c r="Z37" s="236">
        <v>9</v>
      </c>
      <c r="AA37" s="236">
        <v>6</v>
      </c>
      <c r="AB37" s="236">
        <v>7</v>
      </c>
      <c r="AC37" s="236">
        <v>5</v>
      </c>
    </row>
    <row r="38" spans="1:29" ht="12.75" x14ac:dyDescent="0.2">
      <c r="A38" s="33">
        <v>36</v>
      </c>
      <c r="B38" s="101" t="s">
        <v>1069</v>
      </c>
      <c r="C38" s="99" t="s">
        <v>132</v>
      </c>
      <c r="D38" s="98" t="s">
        <v>231</v>
      </c>
      <c r="F38" s="97" t="s">
        <v>90</v>
      </c>
      <c r="G38" s="112">
        <v>11</v>
      </c>
      <c r="H38" s="235" t="s">
        <v>1056</v>
      </c>
      <c r="I38" s="97">
        <v>7</v>
      </c>
      <c r="J38" s="38">
        <f>IF(OR(I38="DSQ",I38="RAF",I38="DNC",I38="DPG"),0,IF(OR(I38="DNS",I38="DNF"),100*(($G38-$G38+1)/$G38)+10*(LOG($G38/$G38)),100*(($G38-I38+1)/$G38)+10*(LOG($G38/I38))))</f>
        <v>47.417491905985138</v>
      </c>
      <c r="K38" s="97">
        <v>8</v>
      </c>
      <c r="L38" s="38">
        <f>IF(OR(K38="DSQ",K38="RAF",K38="DNC",K38="DPG"),0,IF(OR(K38="DNS",K38="DNF"),100*(($G38-$G38+1)/$G38)+10*(LOG($G38/$G38)),100*(($G38-K38+1)/$G38)+10*(LOG($G38/K38))))</f>
        <v>37.746663345299183</v>
      </c>
      <c r="M38" s="97">
        <v>7</v>
      </c>
      <c r="N38" s="38">
        <f>IF(OR(M38="DSQ",M38="RAF",M38="DNC",M38="DPG"),0,IF(OR(M38="DNS",M38="DNF"),100*(($G38-$G38+1)/$G38)+10*(LOG($G38/$G38)),100*(($G38-M38+1)/$G38)+10*(LOG($G38/M38))))</f>
        <v>47.417491905985138</v>
      </c>
      <c r="O38" s="97">
        <v>3</v>
      </c>
      <c r="P38" s="38">
        <f>IF(OR(O38="DSQ",O38="RAF",O38="DNC",O38="DPG"),0,IF(OR(O38="DNS",O38="DNF"),100*(($G38-$G38+1)/$G38)+10*(LOG($G38/$G38)),100*(($G38-O38+1)/$G38)+10*(LOG($G38/O38))))</f>
        <v>87.460896122567448</v>
      </c>
      <c r="Q38" s="41">
        <f>J38+L38+N38+P38</f>
        <v>220.04254327983691</v>
      </c>
      <c r="S38" s="236">
        <v>9</v>
      </c>
      <c r="T38" s="236">
        <v>76</v>
      </c>
      <c r="U38" s="237" t="s">
        <v>838</v>
      </c>
      <c r="V38" s="238" t="s">
        <v>1103</v>
      </c>
      <c r="W38" s="236" t="s">
        <v>78</v>
      </c>
      <c r="X38" s="236">
        <v>25</v>
      </c>
      <c r="Y38" s="239">
        <v>37</v>
      </c>
      <c r="Z38" s="236">
        <v>8</v>
      </c>
      <c r="AA38" s="236">
        <v>9</v>
      </c>
      <c r="AB38" s="236">
        <v>8</v>
      </c>
      <c r="AC38" s="236" t="s">
        <v>32</v>
      </c>
    </row>
    <row r="39" spans="1:29" ht="12.75" x14ac:dyDescent="0.2">
      <c r="A39" s="33">
        <v>37</v>
      </c>
      <c r="B39" s="101" t="s">
        <v>1048</v>
      </c>
      <c r="C39" s="123" t="s">
        <v>115</v>
      </c>
      <c r="D39" s="98" t="s">
        <v>226</v>
      </c>
      <c r="F39" s="97" t="s">
        <v>84</v>
      </c>
      <c r="G39" s="112">
        <v>7</v>
      </c>
      <c r="H39" s="235" t="s">
        <v>1044</v>
      </c>
      <c r="I39" s="97">
        <v>6</v>
      </c>
      <c r="J39" s="38">
        <f>IF(OR(I39="DSQ",I39="RAF",I39="DNC",I39="DPG"),0,IF(OR(I39="DNS",I39="DNF"),100*(($G39-$G39+1)/$G39)+10*(LOG($G39/$G39)),100*(($G39-I39+1)/$G39)+10*(LOG($G39/I39))))</f>
        <v>29.2408964677347</v>
      </c>
      <c r="K39" s="97">
        <v>2</v>
      </c>
      <c r="L39" s="38">
        <f>IF(OR(K39="DSQ",K39="RAF",K39="DNC",K39="DPG"),0,IF(OR(K39="DNS",K39="DNF"),100*(($G39-$G39+1)/$G39)+10*(LOG($G39/$G39)),100*(($G39-K39+1)/$G39)+10*(LOG($G39/K39))))</f>
        <v>91.154966157788465</v>
      </c>
      <c r="M39" s="97">
        <v>3</v>
      </c>
      <c r="N39" s="38">
        <f>IF(OR(M39="DSQ",M39="RAF",M39="DNC",M39="DPG"),0,IF(OR(M39="DNS",M39="DNF"),100*(($G39-$G39+1)/$G39)+10*(LOG($G39/$G39)),100*(($G39-M39+1)/$G39)+10*(LOG($G39/M39))))</f>
        <v>75.108339281517374</v>
      </c>
      <c r="O39" s="97" t="s">
        <v>32</v>
      </c>
      <c r="P39" s="38">
        <f>IF(OR(O39="DSQ",O39="RAF",O39="DNC",O39="DPG"),0,IF(OR(O39="DNS",O39="DNF"),100*(($G39-$G39+1)/$G39)+10*(LOG($G39/$G39)),100*(($G39-O39+1)/$G39)+10*(LOG($G39/O39))))</f>
        <v>14.285714285714285</v>
      </c>
      <c r="Q39" s="41">
        <f>J39+L39+N39+P39</f>
        <v>209.78991619275482</v>
      </c>
      <c r="S39" s="236">
        <v>10</v>
      </c>
      <c r="T39" s="236">
        <v>63</v>
      </c>
      <c r="U39" s="237" t="s">
        <v>1104</v>
      </c>
      <c r="V39" s="238" t="s">
        <v>1105</v>
      </c>
      <c r="W39" s="236" t="s">
        <v>78</v>
      </c>
      <c r="X39" s="236">
        <v>32</v>
      </c>
      <c r="Y39" s="239">
        <v>44</v>
      </c>
      <c r="Z39" s="236">
        <v>10</v>
      </c>
      <c r="AA39" s="236">
        <v>10</v>
      </c>
      <c r="AB39" s="236" t="s">
        <v>32</v>
      </c>
      <c r="AC39" s="236" t="s">
        <v>32</v>
      </c>
    </row>
    <row r="40" spans="1:29" ht="12.75" x14ac:dyDescent="0.2">
      <c r="A40" s="33">
        <v>38</v>
      </c>
      <c r="B40" s="101" t="s">
        <v>1141</v>
      </c>
      <c r="C40" s="99" t="s">
        <v>1142</v>
      </c>
      <c r="D40" s="98" t="s">
        <v>1143</v>
      </c>
      <c r="F40" s="97">
        <v>8</v>
      </c>
      <c r="G40" s="112">
        <v>13</v>
      </c>
      <c r="H40" s="235" t="s">
        <v>73</v>
      </c>
      <c r="I40" s="97">
        <v>8</v>
      </c>
      <c r="J40" s="38">
        <f>IF(OR(I40="DSQ",I40="RAF",I40="DNC",I40="DPG"),0,IF(OR(I40="DNS",I40="DNF"),100*(($G40-$G40+1)/$G40)+10*(LOG($G40/$G40)),100*(($G40-I40+1)/$G40)+10*(LOG($G40/I40))))</f>
        <v>48.262379806995085</v>
      </c>
      <c r="K40" s="97">
        <v>5</v>
      </c>
      <c r="L40" s="38">
        <f>IF(OR(K40="DSQ",K40="RAF",K40="DNC",K40="DPG"),0,IF(OR(K40="DNS",K40="DNF"),100*(($G40-$G40+1)/$G40)+10*(LOG($G40/$G40)),100*(($G40-K40+1)/$G40)+10*(LOG($G40/K40))))</f>
        <v>73.380502710477401</v>
      </c>
      <c r="M40" s="97">
        <v>5</v>
      </c>
      <c r="N40" s="38">
        <f>IF(OR(M40="DSQ",M40="RAF",M40="DNC",M40="DPG"),0,IF(OR(M40="DNS",M40="DNF"),100*(($G40-$G40+1)/$G40)+10*(LOG($G40/$G40)),100*(($G40-M40+1)/$G40)+10*(LOG($G40/M40))))</f>
        <v>73.380502710477401</v>
      </c>
      <c r="O40" s="97" t="s">
        <v>32</v>
      </c>
      <c r="P40" s="38">
        <f>IF(OR(O40="DSQ",O40="RAF",O40="DNC",O40="DPG"),0,IF(OR(O40="DNS",O40="DNF"),100*(($G40-$G40+1)/$G40)+10*(LOG($G40/$G40)),100*(($G40-O40+1)/$G40)+10*(LOG($G40/O40))))</f>
        <v>7.6923076923076925</v>
      </c>
      <c r="Q40" s="41">
        <f>J40+L40+N40+P40</f>
        <v>202.71569292025757</v>
      </c>
      <c r="S40" s="236">
        <v>11</v>
      </c>
      <c r="T40" s="236">
        <v>100</v>
      </c>
      <c r="U40" s="237" t="s">
        <v>1017</v>
      </c>
      <c r="V40" s="238" t="s">
        <v>1106</v>
      </c>
      <c r="W40" s="236" t="s">
        <v>78</v>
      </c>
      <c r="X40" s="236">
        <v>34</v>
      </c>
      <c r="Y40" s="239">
        <v>46</v>
      </c>
      <c r="Z40" s="236" t="s">
        <v>32</v>
      </c>
      <c r="AA40" s="236" t="s">
        <v>32</v>
      </c>
      <c r="AB40" s="236">
        <v>10</v>
      </c>
      <c r="AC40" s="236" t="s">
        <v>32</v>
      </c>
    </row>
    <row r="41" spans="1:29" ht="12.75" x14ac:dyDescent="0.2">
      <c r="A41" s="33">
        <v>39</v>
      </c>
      <c r="B41" s="101" t="s">
        <v>1064</v>
      </c>
      <c r="C41" s="99" t="s">
        <v>1065</v>
      </c>
      <c r="D41" s="98" t="s">
        <v>1066</v>
      </c>
      <c r="F41" s="97" t="s">
        <v>89</v>
      </c>
      <c r="G41" s="112">
        <v>11</v>
      </c>
      <c r="H41" s="235" t="s">
        <v>1056</v>
      </c>
      <c r="I41" s="97">
        <v>7</v>
      </c>
      <c r="J41" s="38">
        <f>IF(OR(I41="DSQ",I41="RAF",I41="DNC",I41="DPG"),0,IF(OR(I41="DNS",I41="DNF"),100*(($G41-$G41+1)/$G41)+10*(LOG($G41/$G41)),100*(($G41-I41+1)/$G41)+10*(LOG($G41/I41))))</f>
        <v>47.417491905985138</v>
      </c>
      <c r="K41" s="97">
        <v>6</v>
      </c>
      <c r="L41" s="38">
        <f>IF(OR(K41="DSQ",K41="RAF",K41="DNC",K41="DPG"),0,IF(OR(K41="DNS",K41="DNF"),100*(($G41-$G41+1)/$G41)+10*(LOG($G41/$G41)),100*(($G41-K41+1)/$G41)+10*(LOG($G41/K41))))</f>
        <v>57.177868893200355</v>
      </c>
      <c r="M41" s="97">
        <v>3</v>
      </c>
      <c r="N41" s="38">
        <f>IF(OR(M41="DSQ",M41="RAF",M41="DNC",M41="DPG"),0,IF(OR(M41="DNS",M41="DNF"),100*(($G41-$G41+1)/$G41)+10*(LOG($G41/$G41)),100*(($G41-M41+1)/$G41)+10*(LOG($G41/M41))))</f>
        <v>87.460896122567448</v>
      </c>
      <c r="O41" s="97" t="s">
        <v>32</v>
      </c>
      <c r="P41" s="38">
        <f>IF(OR(O41="DSQ",O41="RAF",O41="DNC",O41="DPG"),0,IF(OR(O41="DNS",O41="DNF"),100*(($G41-$G41+1)/$G41)+10*(LOG($G41/$G41)),100*(($G41-O41+1)/$G41)+10*(LOG($G41/O41))))</f>
        <v>9.0909090909090917</v>
      </c>
      <c r="Q41" s="41">
        <f>J41+L41+N41+P41</f>
        <v>201.14716601266204</v>
      </c>
      <c r="S41" s="170">
        <v>1</v>
      </c>
      <c r="T41" s="170" t="s">
        <v>1107</v>
      </c>
      <c r="U41" s="167" t="s">
        <v>1108</v>
      </c>
      <c r="V41" s="168" t="s">
        <v>1109</v>
      </c>
      <c r="W41" s="170" t="s">
        <v>77</v>
      </c>
      <c r="X41" s="170">
        <v>3</v>
      </c>
      <c r="Y41" s="169">
        <v>4</v>
      </c>
      <c r="Z41" s="170">
        <v>1</v>
      </c>
      <c r="AA41" s="170">
        <v>1</v>
      </c>
      <c r="AB41" s="170">
        <v>1</v>
      </c>
      <c r="AC41" s="170">
        <v>1</v>
      </c>
    </row>
    <row r="42" spans="1:29" ht="12.75" x14ac:dyDescent="0.2">
      <c r="A42" s="33">
        <v>40</v>
      </c>
      <c r="B42" s="101" t="s">
        <v>1101</v>
      </c>
      <c r="C42" s="123" t="s">
        <v>186</v>
      </c>
      <c r="D42" s="98" t="s">
        <v>1102</v>
      </c>
      <c r="F42" s="97">
        <v>8</v>
      </c>
      <c r="G42" s="112">
        <v>11</v>
      </c>
      <c r="H42" s="235" t="s">
        <v>78</v>
      </c>
      <c r="I42" s="97">
        <v>9</v>
      </c>
      <c r="J42" s="38">
        <f>IF(OR(I42="DSQ",I42="RAF",I42="DNC",I42="DPG"),0,IF(OR(I42="DNS",I42="DNF"),100*(($G42-$G42+1)/$G42)+10*(LOG($G42/$G42)),100*(($G42-I42+1)/$G42)+10*(LOG($G42/I42))))</f>
        <v>28.144229029916271</v>
      </c>
      <c r="K42" s="97">
        <v>6</v>
      </c>
      <c r="L42" s="38">
        <f>IF(OR(K42="DSQ",K42="RAF",K42="DNC",K42="DPG"),0,IF(OR(K42="DNS",K42="DNF"),100*(($G42-$G42+1)/$G42)+10*(LOG($G42/$G42)),100*(($G42-K42+1)/$G42)+10*(LOG($G42/K42))))</f>
        <v>57.177868893200355</v>
      </c>
      <c r="M42" s="97">
        <v>7</v>
      </c>
      <c r="N42" s="38">
        <f>IF(OR(M42="DSQ",M42="RAF",M42="DNC",M42="DPG"),0,IF(OR(M42="DNS",M42="DNF"),100*(($G42-$G42+1)/$G42)+10*(LOG($G42/$G42)),100*(($G42-M42+1)/$G42)+10*(LOG($G42/M42))))</f>
        <v>47.417491905985138</v>
      </c>
      <c r="O42" s="97">
        <v>5</v>
      </c>
      <c r="P42" s="38">
        <f>IF(OR(O42="DSQ",O42="RAF",O42="DNC",O42="DPG"),0,IF(OR(O42="DNS",O42="DNF"),100*(($G42-$G42+1)/$G42)+10*(LOG($G42/$G42)),100*(($G42-O42+1)/$G42)+10*(LOG($G42/O42))))</f>
        <v>67.060590444585699</v>
      </c>
      <c r="Q42" s="41">
        <f>J42+L42+N42+P42</f>
        <v>199.80018027368746</v>
      </c>
      <c r="S42" s="170">
        <v>2</v>
      </c>
      <c r="T42" s="170"/>
      <c r="U42" s="167" t="s">
        <v>247</v>
      </c>
      <c r="V42" s="168" t="s">
        <v>1110</v>
      </c>
      <c r="W42" s="170" t="s">
        <v>77</v>
      </c>
      <c r="X42" s="170">
        <v>7</v>
      </c>
      <c r="Y42" s="169">
        <v>14</v>
      </c>
      <c r="Z42" s="170">
        <v>4</v>
      </c>
      <c r="AA42" s="170">
        <v>2</v>
      </c>
      <c r="AB42" s="170">
        <v>3</v>
      </c>
      <c r="AC42" s="170">
        <v>2</v>
      </c>
    </row>
    <row r="43" spans="1:29" ht="12.75" x14ac:dyDescent="0.2">
      <c r="A43" s="33">
        <v>41</v>
      </c>
      <c r="B43" s="101">
        <v>77</v>
      </c>
      <c r="C43" s="99" t="s">
        <v>148</v>
      </c>
      <c r="D43" s="98" t="s">
        <v>1123</v>
      </c>
      <c r="F43" s="97">
        <v>5</v>
      </c>
      <c r="G43" s="112">
        <v>10</v>
      </c>
      <c r="H43" s="235" t="s">
        <v>72</v>
      </c>
      <c r="I43" s="97">
        <v>7</v>
      </c>
      <c r="J43" s="38">
        <f>IF(OR(I43="DSQ",I43="RAF",I43="DNC",I43="DPG"),0,IF(OR(I43="DNS",I43="DNF"),100*(($G43-$G43+1)/$G43)+10*(LOG($G43/$G43)),100*(($G43-I43+1)/$G43)+10*(LOG($G43/I43))))</f>
        <v>41.549019599857431</v>
      </c>
      <c r="K43" s="97">
        <v>3</v>
      </c>
      <c r="L43" s="38">
        <f>IF(OR(K43="DSQ",K43="RAF",K43="DNC",K43="DPG"),0,IF(OR(K43="DNS",K43="DNF"),100*(($G43-$G43+1)/$G43)+10*(LOG($G43/$G43)),100*(($G43-K43+1)/$G43)+10*(LOG($G43/K43))))</f>
        <v>85.228787452803374</v>
      </c>
      <c r="M43" s="97">
        <v>5</v>
      </c>
      <c r="N43" s="38">
        <f>IF(OR(M43="DSQ",M43="RAF",M43="DNC",M43="DPG"),0,IF(OR(M43="DNS",M43="DNF"),100*(($G43-$G43+1)/$G43)+10*(LOG($G43/$G43)),100*(($G43-M43+1)/$G43)+10*(LOG($G43/M43))))</f>
        <v>63.010299956639813</v>
      </c>
      <c r="O43" s="97" t="s">
        <v>32</v>
      </c>
      <c r="P43" s="38">
        <f>IF(OR(O43="DSQ",O43="RAF",O43="DNC",O43="DPG"),0,IF(OR(O43="DNS",O43="DNF"),100*(($G43-$G43+1)/$G43)+10*(LOG($G43/$G43)),100*(($G43-O43+1)/$G43)+10*(LOG($G43/O43))))</f>
        <v>10</v>
      </c>
      <c r="Q43" s="41">
        <f>J43+L43+N43+P43</f>
        <v>199.78810700930063</v>
      </c>
      <c r="S43" s="170">
        <v>3</v>
      </c>
      <c r="T43" s="170" t="s">
        <v>1111</v>
      </c>
      <c r="U43" s="167" t="s">
        <v>285</v>
      </c>
      <c r="V43" s="168" t="s">
        <v>686</v>
      </c>
      <c r="W43" s="170" t="s">
        <v>77</v>
      </c>
      <c r="X43" s="170">
        <v>10</v>
      </c>
      <c r="Y43" s="169">
        <v>16</v>
      </c>
      <c r="Z43" s="170">
        <v>4</v>
      </c>
      <c r="AA43" s="170">
        <v>4</v>
      </c>
      <c r="AB43" s="170">
        <v>2</v>
      </c>
      <c r="AC43" s="170">
        <v>4</v>
      </c>
    </row>
    <row r="44" spans="1:29" ht="12.75" x14ac:dyDescent="0.2">
      <c r="A44" s="33">
        <v>42</v>
      </c>
      <c r="B44" s="101" t="s">
        <v>1067</v>
      </c>
      <c r="C44" s="99" t="s">
        <v>151</v>
      </c>
      <c r="D44" s="98" t="s">
        <v>1068</v>
      </c>
      <c r="F44" s="97" t="s">
        <v>93</v>
      </c>
      <c r="G44" s="112">
        <v>11</v>
      </c>
      <c r="H44" s="235" t="s">
        <v>1056</v>
      </c>
      <c r="I44" s="97">
        <v>8</v>
      </c>
      <c r="J44" s="38">
        <f>IF(OR(I44="DSQ",I44="RAF",I44="DNC",I44="DPG"),0,IF(OR(I44="DNS",I44="DNF"),100*(($G44-$G44+1)/$G44)+10*(LOG($G44/$G44)),100*(($G44-I44+1)/$G44)+10*(LOG($G44/I44))))</f>
        <v>37.746663345299183</v>
      </c>
      <c r="K44" s="97">
        <v>3</v>
      </c>
      <c r="L44" s="38">
        <f>IF(OR(K44="DSQ",K44="RAF",K44="DNC",K44="DPG"),0,IF(OR(K44="DNS",K44="DNF"),100*(($G44-$G44+1)/$G44)+10*(LOG($G44/$G44)),100*(($G44-K44+1)/$G44)+10*(LOG($G44/K44))))</f>
        <v>87.460896122567448</v>
      </c>
      <c r="M44" s="97">
        <v>6</v>
      </c>
      <c r="N44" s="38">
        <f>IF(OR(M44="DSQ",M44="RAF",M44="DNC",M44="DPG"),0,IF(OR(M44="DNS",M44="DNF"),100*(($G44-$G44+1)/$G44)+10*(LOG($G44/$G44)),100*(($G44-M44+1)/$G44)+10*(LOG($G44/M44))))</f>
        <v>57.177868893200355</v>
      </c>
      <c r="O44" s="97" t="s">
        <v>32</v>
      </c>
      <c r="P44" s="38">
        <f>IF(OR(O44="DSQ",O44="RAF",O44="DNC",O44="DPG"),0,IF(OR(O44="DNS",O44="DNF"),100*(($G44-$G44+1)/$G44)+10*(LOG($G44/$G44)),100*(($G44-O44+1)/$G44)+10*(LOG($G44/O44))))</f>
        <v>9.0909090909090917</v>
      </c>
      <c r="Q44" s="41">
        <f>J44+L44+N44+P44</f>
        <v>191.47633745197609</v>
      </c>
      <c r="S44" s="170">
        <v>4</v>
      </c>
      <c r="T44" s="170">
        <v>1268</v>
      </c>
      <c r="U44" s="167" t="s">
        <v>1112</v>
      </c>
      <c r="V44" s="168" t="s">
        <v>1113</v>
      </c>
      <c r="W44" s="170" t="s">
        <v>77</v>
      </c>
      <c r="X44" s="170">
        <v>10</v>
      </c>
      <c r="Y44" s="169">
        <v>22</v>
      </c>
      <c r="Z44" s="170">
        <v>6</v>
      </c>
      <c r="AA44" s="170">
        <v>3</v>
      </c>
      <c r="AB44" s="170">
        <v>4</v>
      </c>
      <c r="AC44" s="170">
        <v>3</v>
      </c>
    </row>
    <row r="45" spans="1:29" ht="12.75" x14ac:dyDescent="0.2">
      <c r="A45" s="33">
        <v>43</v>
      </c>
      <c r="B45" s="101" t="s">
        <v>1070</v>
      </c>
      <c r="C45" s="99" t="s">
        <v>219</v>
      </c>
      <c r="D45" s="98" t="s">
        <v>1071</v>
      </c>
      <c r="F45" s="97" t="s">
        <v>91</v>
      </c>
      <c r="G45" s="112">
        <v>11</v>
      </c>
      <c r="H45" s="235" t="s">
        <v>1056</v>
      </c>
      <c r="I45" s="97">
        <v>6</v>
      </c>
      <c r="J45" s="38">
        <f>IF(OR(I45="DSQ",I45="RAF",I45="DNC",I45="DPG"),0,IF(OR(I45="DNS",I45="DNF"),100*(($G45-$G45+1)/$G45)+10*(LOG($G45/$G45)),100*(($G45-I45+1)/$G45)+10*(LOG($G45/I45))))</f>
        <v>57.177868893200355</v>
      </c>
      <c r="K45" s="97">
        <v>7</v>
      </c>
      <c r="L45" s="38">
        <f>IF(OR(K45="DSQ",K45="RAF",K45="DNC",K45="DPG"),0,IF(OR(K45="DNS",K45="DNF"),100*(($G45-$G45+1)/$G45)+10*(LOG($G45/$G45)),100*(($G45-K45+1)/$G45)+10*(LOG($G45/K45))))</f>
        <v>47.417491905985138</v>
      </c>
      <c r="M45" s="97">
        <v>4</v>
      </c>
      <c r="N45" s="38">
        <f>IF(OR(M45="DSQ",M45="RAF",M45="DNC",M45="DPG"),0,IF(OR(M45="DNS",M45="DNF"),100*(($G45-$G45+1)/$G45)+10*(LOG($G45/$G45)),100*(($G45-M45+1)/$G45)+10*(LOG($G45/M45))))</f>
        <v>77.120599665575355</v>
      </c>
      <c r="O45" s="97" t="s">
        <v>32</v>
      </c>
      <c r="P45" s="38">
        <f>IF(OR(O45="DSQ",O45="RAF",O45="DNC",O45="DPG"),0,IF(OR(O45="DNS",O45="DNF"),100*(($G45-$G45+1)/$G45)+10*(LOG($G45/$G45)),100*(($G45-O45+1)/$G45)+10*(LOG($G45/O45))))</f>
        <v>9.0909090909090917</v>
      </c>
      <c r="Q45" s="41">
        <f>J45+L45+N45+P45</f>
        <v>190.80686955566995</v>
      </c>
      <c r="S45" s="170">
        <v>5</v>
      </c>
      <c r="T45" s="170"/>
      <c r="U45" s="167" t="s">
        <v>1114</v>
      </c>
      <c r="V45" s="168" t="s">
        <v>1115</v>
      </c>
      <c r="W45" s="170" t="s">
        <v>77</v>
      </c>
      <c r="X45" s="170">
        <v>14</v>
      </c>
      <c r="Y45" s="169">
        <v>23</v>
      </c>
      <c r="Z45" s="170">
        <v>2</v>
      </c>
      <c r="AA45" s="170">
        <v>5</v>
      </c>
      <c r="AB45" s="170">
        <v>7</v>
      </c>
      <c r="AC45" s="170" t="s">
        <v>32</v>
      </c>
    </row>
    <row r="46" spans="1:29" ht="12.75" x14ac:dyDescent="0.2">
      <c r="A46" s="33">
        <v>44</v>
      </c>
      <c r="B46" s="101" t="s">
        <v>1049</v>
      </c>
      <c r="C46" s="123" t="s">
        <v>193</v>
      </c>
      <c r="D46" s="98" t="s">
        <v>227</v>
      </c>
      <c r="F46" s="97" t="s">
        <v>89</v>
      </c>
      <c r="G46" s="112">
        <v>7</v>
      </c>
      <c r="H46" s="235" t="s">
        <v>1044</v>
      </c>
      <c r="I46" s="97">
        <v>6</v>
      </c>
      <c r="J46" s="38">
        <f>IF(OR(I46="DSQ",I46="RAF",I46="DNC",I46="DPG"),0,IF(OR(I46="DNS",I46="DNF"),100*(($G46-$G46+1)/$G46)+10*(LOG($G46/$G46)),100*(($G46-I46+1)/$G46)+10*(LOG($G46/I46))))</f>
        <v>29.2408964677347</v>
      </c>
      <c r="K46" s="97">
        <v>3</v>
      </c>
      <c r="L46" s="38">
        <f>IF(OR(K46="DSQ",K46="RAF",K46="DNC",K46="DPG"),0,IF(OR(K46="DNS",K46="DNF"),100*(($G46-$G46+1)/$G46)+10*(LOG($G46/$G46)),100*(($G46-K46+1)/$G46)+10*(LOG($G46/K46))))</f>
        <v>75.108339281517374</v>
      </c>
      <c r="M46" s="97">
        <v>4</v>
      </c>
      <c r="N46" s="38">
        <f>IF(OR(M46="DSQ",M46="RAF",M46="DNC",M46="DPG"),0,IF(OR(M46="DNS",M46="DNF"),100*(($G46-$G46+1)/$G46)+10*(LOG($G46/$G46)),100*(($G46-M46+1)/$G46)+10*(LOG($G46/M46))))</f>
        <v>59.573237629720083</v>
      </c>
      <c r="O46" s="97" t="s">
        <v>32</v>
      </c>
      <c r="P46" s="38">
        <f>IF(OR(O46="DSQ",O46="RAF",O46="DNC",O46="DPG"),0,IF(OR(O46="DNS",O46="DNF"),100*(($G46-$G46+1)/$G46)+10*(LOG($G46/$G46)),100*(($G46-O46+1)/$G46)+10*(LOG($G46/O46))))</f>
        <v>14.285714285714285</v>
      </c>
      <c r="Q46" s="41">
        <f>J46+L46+N46+P46</f>
        <v>178.20818766468642</v>
      </c>
      <c r="S46" s="170">
        <v>6</v>
      </c>
      <c r="T46" s="170">
        <v>4331</v>
      </c>
      <c r="U46" s="167" t="s">
        <v>126</v>
      </c>
      <c r="V46" s="168" t="s">
        <v>1116</v>
      </c>
      <c r="W46" s="170" t="s">
        <v>77</v>
      </c>
      <c r="X46" s="170">
        <v>15</v>
      </c>
      <c r="Y46" s="169">
        <v>29</v>
      </c>
      <c r="Z46" s="170">
        <v>5</v>
      </c>
      <c r="AA46" s="170" t="s">
        <v>32</v>
      </c>
      <c r="AB46" s="170">
        <v>5</v>
      </c>
      <c r="AC46" s="170">
        <v>5</v>
      </c>
    </row>
    <row r="47" spans="1:29" ht="12.75" x14ac:dyDescent="0.2">
      <c r="A47" s="33">
        <v>45</v>
      </c>
      <c r="B47" s="101">
        <v>577</v>
      </c>
      <c r="C47" s="99" t="s">
        <v>134</v>
      </c>
      <c r="D47" s="98" t="s">
        <v>1124</v>
      </c>
      <c r="F47" s="97">
        <v>6</v>
      </c>
      <c r="G47" s="112">
        <v>10</v>
      </c>
      <c r="H47" s="235" t="s">
        <v>72</v>
      </c>
      <c r="I47" s="97">
        <v>4</v>
      </c>
      <c r="J47" s="38">
        <f>IF(OR(I47="DSQ",I47="RAF",I47="DNC",I47="DPG"),0,IF(OR(I47="DNS",I47="DNF"),100*(($G47-$G47+1)/$G47)+10*(LOG($G47/$G47)),100*(($G47-I47+1)/$G47)+10*(LOG($G47/I47))))</f>
        <v>73.979400086720375</v>
      </c>
      <c r="K47" s="97">
        <v>6</v>
      </c>
      <c r="L47" s="38">
        <f>IF(OR(K47="DSQ",K47="RAF",K47="DNC",K47="DPG"),0,IF(OR(K47="DNS",K47="DNF"),100*(($G47-$G47+1)/$G47)+10*(LOG($G47/$G47)),100*(($G47-K47+1)/$G47)+10*(LOG($G47/K47))))</f>
        <v>52.218487496163561</v>
      </c>
      <c r="M47" s="97">
        <v>7</v>
      </c>
      <c r="N47" s="38">
        <f>IF(OR(M47="DSQ",M47="RAF",M47="DNC",M47="DPG"),0,IF(OR(M47="DNS",M47="DNF"),100*(($G47-$G47+1)/$G47)+10*(LOG($G47/$G47)),100*(($G47-M47+1)/$G47)+10*(LOG($G47/M47))))</f>
        <v>41.549019599857431</v>
      </c>
      <c r="O47" s="97" t="s">
        <v>34</v>
      </c>
      <c r="P47" s="38">
        <f>IF(OR(O47="DSQ",O47="RAF",O47="DNC",O47="DPG"),0,IF(OR(O47="DNS",O47="DNF"),100*(($G47-$G47+1)/$G47)+10*(LOG($G47/$G47)),100*(($G47-O47+1)/$G47)+10*(LOG($G47/O47))))</f>
        <v>0</v>
      </c>
      <c r="Q47" s="41">
        <f>J47+L47+N47+P47</f>
        <v>167.74690718274138</v>
      </c>
      <c r="S47" s="170">
        <v>7</v>
      </c>
      <c r="T47" s="170"/>
      <c r="U47" s="167" t="s">
        <v>1117</v>
      </c>
      <c r="V47" s="168" t="s">
        <v>1118</v>
      </c>
      <c r="W47" s="170" t="s">
        <v>77</v>
      </c>
      <c r="X47" s="170">
        <v>21</v>
      </c>
      <c r="Y47" s="169"/>
      <c r="Z47" s="170">
        <v>7</v>
      </c>
      <c r="AA47" s="170">
        <v>6</v>
      </c>
      <c r="AB47" s="170" t="s">
        <v>32</v>
      </c>
      <c r="AC47" s="170" t="s">
        <v>32</v>
      </c>
    </row>
    <row r="48" spans="1:29" ht="12.75" x14ac:dyDescent="0.2">
      <c r="A48" s="33">
        <v>46</v>
      </c>
      <c r="B48" s="101"/>
      <c r="C48" s="99" t="s">
        <v>1114</v>
      </c>
      <c r="D48" s="98" t="s">
        <v>1115</v>
      </c>
      <c r="F48" s="97">
        <v>5</v>
      </c>
      <c r="G48" s="112">
        <v>7</v>
      </c>
      <c r="H48" s="235" t="s">
        <v>77</v>
      </c>
      <c r="I48" s="97">
        <v>2</v>
      </c>
      <c r="J48" s="38">
        <f>IF(OR(I48="DSQ",I48="RAF",I48="DNC",I48="DPG"),0,IF(OR(I48="DNS",I48="DNF"),100*(($G48-$G48+1)/$G48)+10*(LOG($G48/$G48)),100*(($G48-I48+1)/$G48)+10*(LOG($G48/I48))))</f>
        <v>91.154966157788465</v>
      </c>
      <c r="K48" s="97">
        <v>5</v>
      </c>
      <c r="L48" s="38">
        <f>IF(OR(K48="DSQ",K48="RAF",K48="DNC",K48="DPG"),0,IF(OR(K48="DNS",K48="DNF"),100*(($G48-$G48+1)/$G48)+10*(LOG($G48/$G48)),100*(($G48-K48+1)/$G48)+10*(LOG($G48/K48))))</f>
        <v>44.318423213925236</v>
      </c>
      <c r="M48" s="97">
        <v>7</v>
      </c>
      <c r="N48" s="38">
        <f>IF(OR(M48="DSQ",M48="RAF",M48="DNC",M48="DPG"),0,IF(OR(M48="DNS",M48="DNF"),100*(($G48-$G48+1)/$G48)+10*(LOG($G48/$G48)),100*(($G48-M48+1)/$G48)+10*(LOG($G48/M48))))</f>
        <v>14.285714285714285</v>
      </c>
      <c r="O48" s="97" t="s">
        <v>32</v>
      </c>
      <c r="P48" s="38">
        <f>IF(OR(O48="DSQ",O48="RAF",O48="DNC",O48="DPG"),0,IF(OR(O48="DNS",O48="DNF"),100*(($G48-$G48+1)/$G48)+10*(LOG($G48/$G48)),100*(($G48-O48+1)/$G48)+10*(LOG($G48/O48))))</f>
        <v>14.285714285714285</v>
      </c>
      <c r="Q48" s="41">
        <f>J48+L48+N48+P48</f>
        <v>164.04481794314225</v>
      </c>
      <c r="S48" s="236">
        <v>1</v>
      </c>
      <c r="T48" s="236"/>
      <c r="U48" s="237" t="s">
        <v>189</v>
      </c>
      <c r="V48" s="238" t="s">
        <v>1119</v>
      </c>
      <c r="W48" s="236" t="s">
        <v>72</v>
      </c>
      <c r="X48" s="236">
        <v>5</v>
      </c>
      <c r="Y48" s="239">
        <v>10</v>
      </c>
      <c r="Z48" s="236">
        <v>1</v>
      </c>
      <c r="AA48" s="236">
        <v>5</v>
      </c>
      <c r="AB48" s="236">
        <v>3</v>
      </c>
      <c r="AC48" s="236">
        <v>1</v>
      </c>
    </row>
    <row r="49" spans="1:29" ht="12.75" x14ac:dyDescent="0.2">
      <c r="A49" s="33">
        <v>47</v>
      </c>
      <c r="B49" s="101" t="s">
        <v>1050</v>
      </c>
      <c r="C49" s="99" t="s">
        <v>1051</v>
      </c>
      <c r="D49" s="98" t="s">
        <v>1052</v>
      </c>
      <c r="F49" s="97" t="s">
        <v>93</v>
      </c>
      <c r="G49" s="112">
        <v>7</v>
      </c>
      <c r="H49" s="235" t="s">
        <v>1044</v>
      </c>
      <c r="I49" s="97">
        <v>4</v>
      </c>
      <c r="J49" s="38">
        <f>IF(OR(I49="DSQ",I49="RAF",I49="DNC",I49="DPG"),0,IF(OR(I49="DNS",I49="DNF"),100*(($G49-$G49+1)/$G49)+10*(LOG($G49/$G49)),100*(($G49-I49+1)/$G49)+10*(LOG($G49/I49))))</f>
        <v>59.573237629720083</v>
      </c>
      <c r="K49" s="97">
        <v>5</v>
      </c>
      <c r="L49" s="38">
        <f>IF(OR(K49="DSQ",K49="RAF",K49="DNC",K49="DPG"),0,IF(OR(K49="DNS",K49="DNF"),100*(($G49-$G49+1)/$G49)+10*(LOG($G49/$G49)),100*(($G49-K49+1)/$G49)+10*(LOG($G49/K49))))</f>
        <v>44.318423213925236</v>
      </c>
      <c r="M49" s="97">
        <v>5</v>
      </c>
      <c r="N49" s="38">
        <f>IF(OR(M49="DSQ",M49="RAF",M49="DNC",M49="DPG"),0,IF(OR(M49="DNS",M49="DNF"),100*(($G49-$G49+1)/$G49)+10*(LOG($G49/$G49)),100*(($G49-M49+1)/$G49)+10*(LOG($G49/M49))))</f>
        <v>44.318423213925236</v>
      </c>
      <c r="O49" s="97" t="s">
        <v>32</v>
      </c>
      <c r="P49" s="38">
        <f>IF(OR(O49="DSQ",O49="RAF",O49="DNC",O49="DPG"),0,IF(OR(O49="DNS",O49="DNF"),100*(($G49-$G49+1)/$G49)+10*(LOG($G49/$G49)),100*(($G49-O49+1)/$G49)+10*(LOG($G49/O49))))</f>
        <v>14.285714285714285</v>
      </c>
      <c r="Q49" s="41">
        <f>J49+L49+N49+P49</f>
        <v>162.49579834328483</v>
      </c>
      <c r="S49" s="236">
        <v>2</v>
      </c>
      <c r="T49" s="236"/>
      <c r="U49" s="237" t="s">
        <v>145</v>
      </c>
      <c r="V49" s="238" t="s">
        <v>1120</v>
      </c>
      <c r="W49" s="236" t="s">
        <v>72</v>
      </c>
      <c r="X49" s="236">
        <v>8</v>
      </c>
      <c r="Y49" s="239">
        <v>12</v>
      </c>
      <c r="Z49" s="236">
        <v>2</v>
      </c>
      <c r="AA49" s="236">
        <v>2</v>
      </c>
      <c r="AB49" s="236">
        <v>4</v>
      </c>
      <c r="AC49" s="236">
        <v>4</v>
      </c>
    </row>
    <row r="50" spans="1:29" ht="12.75" x14ac:dyDescent="0.2">
      <c r="A50" s="33">
        <v>48</v>
      </c>
      <c r="B50" s="101" t="s">
        <v>1144</v>
      </c>
      <c r="C50" s="123" t="s">
        <v>149</v>
      </c>
      <c r="D50" s="98" t="s">
        <v>1145</v>
      </c>
      <c r="F50" s="97">
        <v>9</v>
      </c>
      <c r="G50" s="112">
        <v>13</v>
      </c>
      <c r="H50" s="235" t="s">
        <v>73</v>
      </c>
      <c r="I50" s="97">
        <v>8</v>
      </c>
      <c r="J50" s="38">
        <f>IF(OR(I50="DSQ",I50="RAF",I50="DNC",I50="DPG"),0,IF(OR(I50="DNS",I50="DNF"),100*(($G50-$G50+1)/$G50)+10*(LOG($G50/$G50)),100*(($G50-I50+1)/$G50)+10*(LOG($G50/I50))))</f>
        <v>48.262379806995085</v>
      </c>
      <c r="K50" s="97">
        <v>10</v>
      </c>
      <c r="L50" s="38">
        <f>IF(OR(K50="DSQ",K50="RAF",K50="DNC",K50="DPG"),0,IF(OR(K50="DNS",K50="DNF"),100*(($G50-$G50+1)/$G50)+10*(LOG($G50/$G50)),100*(($G50-K50+1)/$G50)+10*(LOG($G50/K50))))</f>
        <v>31.908664292299139</v>
      </c>
      <c r="M50" s="97">
        <v>6</v>
      </c>
      <c r="N50" s="38">
        <f>IF(OR(M50="DSQ",M50="RAF",M50="DNC",M50="DPG"),0,IF(OR(M50="DNS",M50="DNF"),100*(($G50-$G50+1)/$G50)+10*(LOG($G50/$G50)),100*(($G50-M50+1)/$G50)+10*(LOG($G50/M50))))</f>
        <v>64.896382557693471</v>
      </c>
      <c r="O50" s="97" t="s">
        <v>32</v>
      </c>
      <c r="P50" s="38">
        <f>IF(OR(O50="DSQ",O50="RAF",O50="DNC",O50="DPG"),0,IF(OR(O50="DNS",O50="DNF"),100*(($G50-$G50+1)/$G50)+10*(LOG($G50/$G50)),100*(($G50-O50+1)/$G50)+10*(LOG($G50/O50))))</f>
        <v>7.6923076923076925</v>
      </c>
      <c r="Q50" s="41">
        <f>J50+L50+N50+P50</f>
        <v>152.75973434929537</v>
      </c>
      <c r="S50" s="236">
        <v>3</v>
      </c>
      <c r="T50" s="236" t="s">
        <v>1121</v>
      </c>
      <c r="U50" s="237" t="s">
        <v>153</v>
      </c>
      <c r="V50" s="238" t="s">
        <v>1122</v>
      </c>
      <c r="W50" s="236" t="s">
        <v>72</v>
      </c>
      <c r="X50" s="236">
        <v>9</v>
      </c>
      <c r="Y50" s="239">
        <v>15</v>
      </c>
      <c r="Z50" s="236">
        <v>6</v>
      </c>
      <c r="AA50" s="236">
        <v>5</v>
      </c>
      <c r="AB50" s="236">
        <v>2</v>
      </c>
      <c r="AC50" s="236">
        <v>2</v>
      </c>
    </row>
    <row r="51" spans="1:29" ht="12.75" x14ac:dyDescent="0.2">
      <c r="A51" s="33">
        <v>49</v>
      </c>
      <c r="B51" s="101">
        <v>4331</v>
      </c>
      <c r="C51" s="99" t="s">
        <v>126</v>
      </c>
      <c r="D51" s="98" t="s">
        <v>1116</v>
      </c>
      <c r="F51" s="97">
        <v>6</v>
      </c>
      <c r="G51" s="112">
        <v>7</v>
      </c>
      <c r="H51" s="235" t="s">
        <v>77</v>
      </c>
      <c r="I51" s="97">
        <v>5</v>
      </c>
      <c r="J51" s="38">
        <f>IF(OR(I51="DSQ",I51="RAF",I51="DNC",I51="DPG"),0,IF(OR(I51="DNS",I51="DNF"),100*(($G51-$G51+1)/$G51)+10*(LOG($G51/$G51)),100*(($G51-I51+1)/$G51)+10*(LOG($G51/I51))))</f>
        <v>44.318423213925236</v>
      </c>
      <c r="K51" s="97" t="s">
        <v>32</v>
      </c>
      <c r="L51" s="38">
        <f>IF(OR(K51="DSQ",K51="RAF",K51="DNC",K51="DPG"),0,IF(OR(K51="DNS",K51="DNF"),100*(($G51-$G51+1)/$G51)+10*(LOG($G51/$G51)),100*(($G51-K51+1)/$G51)+10*(LOG($G51/K51))))</f>
        <v>14.285714285714285</v>
      </c>
      <c r="M51" s="97">
        <v>5</v>
      </c>
      <c r="N51" s="38">
        <f>IF(OR(M51="DSQ",M51="RAF",M51="DNC",M51="DPG"),0,IF(OR(M51="DNS",M51="DNF"),100*(($G51-$G51+1)/$G51)+10*(LOG($G51/$G51)),100*(($G51-M51+1)/$G51)+10*(LOG($G51/M51))))</f>
        <v>44.318423213925236</v>
      </c>
      <c r="O51" s="97">
        <v>5</v>
      </c>
      <c r="P51" s="38">
        <f>IF(OR(O51="DSQ",O51="RAF",O51="DNC",O51="DPG"),0,IF(OR(O51="DNS",O51="DNF"),100*(($G51-$G51+1)/$G51)+10*(LOG($G51/$G51)),100*(($G51-O51+1)/$G51)+10*(LOG($G51/O51))))</f>
        <v>44.318423213925236</v>
      </c>
      <c r="Q51" s="41">
        <f>J51+L51+N51+P51</f>
        <v>147.24098392748999</v>
      </c>
      <c r="S51" s="236">
        <v>4</v>
      </c>
      <c r="T51" s="236">
        <v>73</v>
      </c>
      <c r="U51" s="237" t="s">
        <v>303</v>
      </c>
      <c r="V51" s="238" t="s">
        <v>526</v>
      </c>
      <c r="W51" s="236" t="s">
        <v>72</v>
      </c>
      <c r="X51" s="236">
        <v>9</v>
      </c>
      <c r="Y51" s="239">
        <v>17</v>
      </c>
      <c r="Z51" s="236">
        <v>8</v>
      </c>
      <c r="AA51" s="236">
        <v>3</v>
      </c>
      <c r="AB51" s="236">
        <v>3</v>
      </c>
      <c r="AC51" s="236">
        <v>3</v>
      </c>
    </row>
    <row r="52" spans="1:29" ht="12.75" x14ac:dyDescent="0.2">
      <c r="A52" s="33">
        <v>50</v>
      </c>
      <c r="B52" s="101">
        <v>125</v>
      </c>
      <c r="C52" s="99" t="s">
        <v>146</v>
      </c>
      <c r="D52" s="98" t="s">
        <v>1125</v>
      </c>
      <c r="F52" s="97">
        <v>7</v>
      </c>
      <c r="G52" s="112">
        <v>10</v>
      </c>
      <c r="H52" s="235" t="s">
        <v>72</v>
      </c>
      <c r="I52" s="97">
        <v>4</v>
      </c>
      <c r="J52" s="38">
        <f>IF(OR(I52="DSQ",I52="RAF",I52="DNC",I52="DPG"),0,IF(OR(I52="DNS",I52="DNF"),100*(($G52-$G52+1)/$G52)+10*(LOG($G52/$G52)),100*(($G52-I52+1)/$G52)+10*(LOG($G52/I52))))</f>
        <v>73.979400086720375</v>
      </c>
      <c r="K52" s="97">
        <v>8</v>
      </c>
      <c r="L52" s="38">
        <f>IF(OR(K52="DSQ",K52="RAF",K52="DNC",K52="DPG"),0,IF(OR(K52="DNS",K52="DNF"),100*(($G52-$G52+1)/$G52)+10*(LOG($G52/$G52)),100*(($G52-K52+1)/$G52)+10*(LOG($G52/K52))))</f>
        <v>30.969100130080562</v>
      </c>
      <c r="M52" s="97">
        <v>8</v>
      </c>
      <c r="N52" s="38">
        <f>IF(OR(M52="DSQ",M52="RAF",M52="DNC",M52="DPG"),0,IF(OR(M52="DNS",M52="DNF"),100*(($G52-$G52+1)/$G52)+10*(LOG($G52/$G52)),100*(($G52-M52+1)/$G52)+10*(LOG($G52/M52))))</f>
        <v>30.969100130080562</v>
      </c>
      <c r="O52" s="97" t="s">
        <v>34</v>
      </c>
      <c r="P52" s="38">
        <f>IF(OR(O52="DSQ",O52="RAF",O52="DNC",O52="DPG"),0,IF(OR(O52="DNS",O52="DNF"),100*(($G52-$G52+1)/$G52)+10*(LOG($G52/$G52)),100*(($G52-O52+1)/$G52)+10*(LOG($G52/O52))))</f>
        <v>0</v>
      </c>
      <c r="Q52" s="41">
        <f>J52+L52+N52+P52</f>
        <v>135.9176003468815</v>
      </c>
      <c r="S52" s="236">
        <v>5</v>
      </c>
      <c r="T52" s="236">
        <v>77</v>
      </c>
      <c r="U52" s="237" t="s">
        <v>148</v>
      </c>
      <c r="V52" s="238" t="s">
        <v>1123</v>
      </c>
      <c r="W52" s="236" t="s">
        <v>72</v>
      </c>
      <c r="X52" s="236">
        <v>15</v>
      </c>
      <c r="Y52" s="239">
        <v>26</v>
      </c>
      <c r="Z52" s="236">
        <v>7</v>
      </c>
      <c r="AA52" s="236">
        <v>3</v>
      </c>
      <c r="AB52" s="236">
        <v>5</v>
      </c>
      <c r="AC52" s="236" t="s">
        <v>32</v>
      </c>
    </row>
    <row r="53" spans="1:29" ht="12.75" x14ac:dyDescent="0.2">
      <c r="A53" s="33">
        <v>51</v>
      </c>
      <c r="B53" s="101" t="s">
        <v>242</v>
      </c>
      <c r="C53" s="99" t="s">
        <v>251</v>
      </c>
      <c r="D53" s="98" t="s">
        <v>694</v>
      </c>
      <c r="F53" s="97">
        <v>10</v>
      </c>
      <c r="G53" s="112">
        <v>13</v>
      </c>
      <c r="H53" s="235" t="s">
        <v>73</v>
      </c>
      <c r="I53" s="97">
        <v>9</v>
      </c>
      <c r="J53" s="38">
        <f>IF(OR(I53="DSQ",I53="RAF",I53="DNC",I53="DPG"),0,IF(OR(I53="DNS",I53="DNF"),100*(($G53-$G53+1)/$G53)+10*(LOG($G53/$G53)),100*(($G53-I53+1)/$G53)+10*(LOG($G53/I53))))</f>
        <v>40.058546890213584</v>
      </c>
      <c r="K53" s="97">
        <v>6</v>
      </c>
      <c r="L53" s="38">
        <f>IF(OR(K53="DSQ",K53="RAF",K53="DNC",K53="DPG"),0,IF(OR(K53="DNS",K53="DNF"),100*(($G53-$G53+1)/$G53)+10*(LOG($G53/$G53)),100*(($G53-K53+1)/$G53)+10*(LOG($G53/K53))))</f>
        <v>64.896382557693471</v>
      </c>
      <c r="M53" s="97">
        <v>12</v>
      </c>
      <c r="N53" s="38">
        <f>IF(OR(M53="DSQ",M53="RAF",M53="DNC",M53="DPG"),0,IF(OR(M53="DNS",M53="DNF"),100*(($G53-$G53+1)/$G53)+10*(LOG($G53/$G53)),100*(($G53-M53+1)/$G53)+10*(LOG($G53/M53))))</f>
        <v>15.732236447207503</v>
      </c>
      <c r="O53" s="97" t="s">
        <v>32</v>
      </c>
      <c r="P53" s="38">
        <f>IF(OR(O53="DSQ",O53="RAF",O53="DNC",O53="DPG"),0,IF(OR(O53="DNS",O53="DNF"),100*(($G53-$G53+1)/$G53)+10*(LOG($G53/$G53)),100*(($G53-O53+1)/$G53)+10*(LOG($G53/O53))))</f>
        <v>7.6923076923076925</v>
      </c>
      <c r="Q53" s="41">
        <f>J53+L53+N53+P53</f>
        <v>128.37947358742224</v>
      </c>
      <c r="S53" s="236">
        <v>6</v>
      </c>
      <c r="T53" s="236">
        <v>577</v>
      </c>
      <c r="U53" s="237" t="s">
        <v>134</v>
      </c>
      <c r="V53" s="238" t="s">
        <v>1124</v>
      </c>
      <c r="W53" s="236" t="s">
        <v>72</v>
      </c>
      <c r="X53" s="236">
        <v>17</v>
      </c>
      <c r="Y53" s="239">
        <v>28</v>
      </c>
      <c r="Z53" s="236">
        <v>4</v>
      </c>
      <c r="AA53" s="236">
        <v>6</v>
      </c>
      <c r="AB53" s="236">
        <v>7</v>
      </c>
      <c r="AC53" s="236" t="s">
        <v>34</v>
      </c>
    </row>
    <row r="54" spans="1:29" ht="12.75" x14ac:dyDescent="0.2">
      <c r="A54" s="33">
        <v>52</v>
      </c>
      <c r="B54" s="101">
        <v>22</v>
      </c>
      <c r="C54" s="99" t="s">
        <v>609</v>
      </c>
      <c r="D54" s="98" t="s">
        <v>1126</v>
      </c>
      <c r="F54" s="97">
        <v>8</v>
      </c>
      <c r="G54" s="112">
        <v>10</v>
      </c>
      <c r="H54" s="235" t="s">
        <v>72</v>
      </c>
      <c r="I54" s="97">
        <v>5</v>
      </c>
      <c r="J54" s="38">
        <f>IF(OR(I54="DSQ",I54="RAF",I54="DNC",I54="DPG"),0,IF(OR(I54="DNS",I54="DNF"),100*(($G54-$G54+1)/$G54)+10*(LOG($G54/$G54)),100*(($G54-I54+1)/$G54)+10*(LOG($G54/I54))))</f>
        <v>63.010299956639813</v>
      </c>
      <c r="K54" s="97">
        <v>9</v>
      </c>
      <c r="L54" s="38">
        <f>IF(OR(K54="DSQ",K54="RAF",K54="DNC",K54="DPG"),0,IF(OR(K54="DNS",K54="DNF"),100*(($G54-$G54+1)/$G54)+10*(LOG($G54/$G54)),100*(($G54-K54+1)/$G54)+10*(LOG($G54/K54))))</f>
        <v>20.457574905606752</v>
      </c>
      <c r="M54" s="97">
        <v>9</v>
      </c>
      <c r="N54" s="38">
        <f>IF(OR(M54="DSQ",M54="RAF",M54="DNC",M54="DPG"),0,IF(OR(M54="DNS",M54="DNF"),100*(($G54-$G54+1)/$G54)+10*(LOG($G54/$G54)),100*(($G54-M54+1)/$G54)+10*(LOG($G54/M54))))</f>
        <v>20.457574905606752</v>
      </c>
      <c r="O54" s="97" t="s">
        <v>32</v>
      </c>
      <c r="P54" s="38">
        <f>IF(OR(O54="DSQ",O54="RAF",O54="DNC",O54="DPG"),0,IF(OR(O54="DNS",O54="DNF"),100*(($G54-$G54+1)/$G54)+10*(LOG($G54/$G54)),100*(($G54-O54+1)/$G54)+10*(LOG($G54/O54))))</f>
        <v>10</v>
      </c>
      <c r="Q54" s="41">
        <f>J54+L54+N54+P54</f>
        <v>113.92544976785331</v>
      </c>
      <c r="S54" s="236">
        <v>7</v>
      </c>
      <c r="T54" s="236">
        <v>125</v>
      </c>
      <c r="U54" s="237" t="s">
        <v>146</v>
      </c>
      <c r="V54" s="238" t="s">
        <v>1125</v>
      </c>
      <c r="W54" s="236" t="s">
        <v>72</v>
      </c>
      <c r="X54" s="236">
        <v>20</v>
      </c>
      <c r="Y54" s="239">
        <v>31</v>
      </c>
      <c r="Z54" s="236">
        <v>4</v>
      </c>
      <c r="AA54" s="236">
        <v>8</v>
      </c>
      <c r="AB54" s="236">
        <v>8</v>
      </c>
      <c r="AC54" s="236" t="s">
        <v>34</v>
      </c>
    </row>
    <row r="55" spans="1:29" ht="12.75" x14ac:dyDescent="0.2">
      <c r="A55" s="33">
        <v>53</v>
      </c>
      <c r="B55" s="101">
        <v>76</v>
      </c>
      <c r="C55" s="99" t="s">
        <v>838</v>
      </c>
      <c r="D55" s="98" t="s">
        <v>1103</v>
      </c>
      <c r="F55" s="97">
        <v>9</v>
      </c>
      <c r="G55" s="112">
        <v>11</v>
      </c>
      <c r="H55" s="235" t="s">
        <v>78</v>
      </c>
      <c r="I55" s="97">
        <v>8</v>
      </c>
      <c r="J55" s="38">
        <f>IF(OR(I55="DSQ",I55="RAF",I55="DNC",I55="DPG"),0,IF(OR(I55="DNS",I55="DNF"),100*(($G55-$G55+1)/$G55)+10*(LOG($G55/$G55)),100*(($G55-I55+1)/$G55)+10*(LOG($G55/I55))))</f>
        <v>37.746663345299183</v>
      </c>
      <c r="K55" s="97">
        <v>9</v>
      </c>
      <c r="L55" s="38">
        <f>IF(OR(K55="DSQ",K55="RAF",K55="DNC",K55="DPG"),0,IF(OR(K55="DNS",K55="DNF"),100*(($G55-$G55+1)/$G55)+10*(LOG($G55/$G55)),100*(($G55-K55+1)/$G55)+10*(LOG($G55/K55))))</f>
        <v>28.144229029916271</v>
      </c>
      <c r="M55" s="97">
        <v>8</v>
      </c>
      <c r="N55" s="38">
        <f>IF(OR(M55="DSQ",M55="RAF",M55="DNC",M55="DPG"),0,IF(OR(M55="DNS",M55="DNF"),100*(($G55-$G55+1)/$G55)+10*(LOG($G55/$G55)),100*(($G55-M55+1)/$G55)+10*(LOG($G55/M55))))</f>
        <v>37.746663345299183</v>
      </c>
      <c r="O55" s="97" t="s">
        <v>32</v>
      </c>
      <c r="P55" s="38">
        <f>IF(OR(O55="DSQ",O55="RAF",O55="DNC",O55="DPG"),0,IF(OR(O55="DNS",O55="DNF"),100*(($G55-$G55+1)/$G55)+10*(LOG($G55/$G55)),100*(($G55-O55+1)/$G55)+10*(LOG($G55/O55))))</f>
        <v>9.0909090909090917</v>
      </c>
      <c r="Q55" s="41">
        <f>J55+L55+N55+P55</f>
        <v>112.72846481142373</v>
      </c>
      <c r="S55" s="236">
        <v>8</v>
      </c>
      <c r="T55" s="236">
        <v>22</v>
      </c>
      <c r="U55" s="237" t="s">
        <v>609</v>
      </c>
      <c r="V55" s="238" t="s">
        <v>1126</v>
      </c>
      <c r="W55" s="236" t="s">
        <v>72</v>
      </c>
      <c r="X55" s="236">
        <v>23</v>
      </c>
      <c r="Y55" s="239">
        <v>34</v>
      </c>
      <c r="Z55" s="236">
        <v>5</v>
      </c>
      <c r="AA55" s="236">
        <v>9</v>
      </c>
      <c r="AB55" s="236">
        <v>9</v>
      </c>
      <c r="AC55" s="236" t="s">
        <v>32</v>
      </c>
    </row>
    <row r="56" spans="1:29" ht="12.75" x14ac:dyDescent="0.2">
      <c r="A56" s="33">
        <v>54</v>
      </c>
      <c r="B56" s="101">
        <v>62</v>
      </c>
      <c r="C56" s="99" t="s">
        <v>147</v>
      </c>
      <c r="D56" s="98" t="s">
        <v>1127</v>
      </c>
      <c r="F56" s="97">
        <v>9</v>
      </c>
      <c r="G56" s="112">
        <v>10</v>
      </c>
      <c r="H56" s="235" t="s">
        <v>72</v>
      </c>
      <c r="I56" s="97" t="s">
        <v>32</v>
      </c>
      <c r="J56" s="38">
        <f>IF(OR(I56="DSQ",I56="RAF",I56="DNC",I56="DPG"),0,IF(OR(I56="DNS",I56="DNF"),100*(($G56-$G56+1)/$G56)+10*(LOG($G56/$G56)),100*(($G56-I56+1)/$G56)+10*(LOG($G56/I56))))</f>
        <v>10</v>
      </c>
      <c r="K56" s="97">
        <v>7</v>
      </c>
      <c r="L56" s="38">
        <f>IF(OR(K56="DSQ",K56="RAF",K56="DNC",K56="DPG"),0,IF(OR(K56="DNS",K56="DNF"),100*(($G56-$G56+1)/$G56)+10*(LOG($G56/$G56)),100*(($G56-K56+1)/$G56)+10*(LOG($G56/K56))))</f>
        <v>41.549019599857431</v>
      </c>
      <c r="M56" s="97">
        <v>6</v>
      </c>
      <c r="N56" s="38">
        <f>IF(OR(M56="DSQ",M56="RAF",M56="DNC",M56="DPG"),0,IF(OR(M56="DNS",M56="DNF"),100*(($G56-$G56+1)/$G56)+10*(LOG($G56/$G56)),100*(($G56-M56+1)/$G56)+10*(LOG($G56/M56))))</f>
        <v>52.218487496163561</v>
      </c>
      <c r="O56" s="97" t="s">
        <v>34</v>
      </c>
      <c r="P56" s="38">
        <f>IF(OR(O56="DSQ",O56="RAF",O56="DNC",O56="DPG"),0,IF(OR(O56="DNS",O56="DNF"),100*(($G56-$G56+1)/$G56)+10*(LOG($G56/$G56)),100*(($G56-O56+1)/$G56)+10*(LOG($G56/O56))))</f>
        <v>0</v>
      </c>
      <c r="Q56" s="41">
        <f>J56+L56+N56+P56</f>
        <v>103.76750709602099</v>
      </c>
      <c r="S56" s="236">
        <v>9</v>
      </c>
      <c r="T56" s="236">
        <v>62</v>
      </c>
      <c r="U56" s="237" t="s">
        <v>147</v>
      </c>
      <c r="V56" s="238" t="s">
        <v>1127</v>
      </c>
      <c r="W56" s="236" t="s">
        <v>72</v>
      </c>
      <c r="X56" s="236">
        <v>24</v>
      </c>
      <c r="Y56" s="239">
        <v>35</v>
      </c>
      <c r="Z56" s="236" t="s">
        <v>32</v>
      </c>
      <c r="AA56" s="236">
        <v>7</v>
      </c>
      <c r="AB56" s="236">
        <v>6</v>
      </c>
      <c r="AC56" s="236" t="s">
        <v>34</v>
      </c>
    </row>
    <row r="57" spans="1:29" ht="12.75" x14ac:dyDescent="0.2">
      <c r="A57" s="33">
        <v>55</v>
      </c>
      <c r="B57" s="101">
        <v>14</v>
      </c>
      <c r="C57" s="123" t="s">
        <v>1085</v>
      </c>
      <c r="D57" s="98" t="s">
        <v>1086</v>
      </c>
      <c r="F57" s="97">
        <v>7</v>
      </c>
      <c r="G57" s="112">
        <v>9</v>
      </c>
      <c r="H57" s="235" t="s">
        <v>99</v>
      </c>
      <c r="I57" s="97" t="s">
        <v>33</v>
      </c>
      <c r="J57" s="38">
        <f>IF(OR(I57="DSQ",I57="RAF",I57="DNC",I57="DPG"),0,IF(OR(I57="DNS",I57="DNF"),100*(($G57-$G57+1)/$G57)+10*(LOG($G57/$G57)),100*(($G57-I57+1)/$G57)+10*(LOG($G57/I57))))</f>
        <v>0</v>
      </c>
      <c r="K57" s="97" t="s">
        <v>32</v>
      </c>
      <c r="L57" s="38">
        <f>IF(OR(K57="DSQ",K57="RAF",K57="DNC",K57="DPG"),0,IF(OR(K57="DNS",K57="DNF"),100*(($G57-$G57+1)/$G57)+10*(LOG($G57/$G57)),100*(($G57-K57+1)/$G57)+10*(LOG($G57/K57))))</f>
        <v>11.111111111111111</v>
      </c>
      <c r="M57" s="97">
        <v>4</v>
      </c>
      <c r="N57" s="38">
        <f>IF(OR(M57="DSQ",M57="RAF",M57="DNC",M57="DPG"),0,IF(OR(M57="DNS",M57="DNF"),100*(($G57-$G57+1)/$G57)+10*(LOG($G57/$G57)),100*(($G57-M57+1)/$G57)+10*(LOG($G57/M57))))</f>
        <v>70.188491847780284</v>
      </c>
      <c r="O57" s="97" t="s">
        <v>32</v>
      </c>
      <c r="P57" s="38">
        <f>IF(OR(O57="DSQ",O57="RAF",O57="DNC",O57="DPG"),0,IF(OR(O57="DNS",O57="DNF"),100*(($G57-$G57+1)/$G57)+10*(LOG($G57/$G57)),100*(($G57-O57+1)/$G57)+10*(LOG($G57/O57))))</f>
        <v>11.111111111111111</v>
      </c>
      <c r="Q57" s="41">
        <f>J57+L57+N57+P57</f>
        <v>92.410714070002513</v>
      </c>
      <c r="S57" s="236">
        <v>10</v>
      </c>
      <c r="T57" s="236" t="s">
        <v>1128</v>
      </c>
      <c r="U57" s="237" t="s">
        <v>157</v>
      </c>
      <c r="V57" s="238" t="s">
        <v>1129</v>
      </c>
      <c r="W57" s="236" t="s">
        <v>72</v>
      </c>
      <c r="X57" s="236">
        <v>29</v>
      </c>
      <c r="Y57" s="239">
        <v>40</v>
      </c>
      <c r="Z57" s="236">
        <v>9</v>
      </c>
      <c r="AA57" s="236">
        <v>10</v>
      </c>
      <c r="AB57" s="236">
        <v>10</v>
      </c>
      <c r="AC57" s="236" t="s">
        <v>32</v>
      </c>
    </row>
    <row r="58" spans="1:29" ht="12.75" x14ac:dyDescent="0.2">
      <c r="A58" s="33">
        <v>56</v>
      </c>
      <c r="B58" s="101" t="s">
        <v>1072</v>
      </c>
      <c r="C58" s="99" t="s">
        <v>116</v>
      </c>
      <c r="D58" s="98" t="s">
        <v>230</v>
      </c>
      <c r="F58" s="97" t="s">
        <v>86</v>
      </c>
      <c r="G58" s="112">
        <v>11</v>
      </c>
      <c r="H58" s="235" t="s">
        <v>1056</v>
      </c>
      <c r="I58" s="97">
        <v>9</v>
      </c>
      <c r="J58" s="38">
        <f>IF(OR(I58="DSQ",I58="RAF",I58="DNC",I58="DPG"),0,IF(OR(I58="DNS",I58="DNF"),100*(($G58-$G58+1)/$G58)+10*(LOG($G58/$G58)),100*(($G58-I58+1)/$G58)+10*(LOG($G58/I58))))</f>
        <v>28.144229029916271</v>
      </c>
      <c r="K58" s="97">
        <v>9</v>
      </c>
      <c r="L58" s="38">
        <f>IF(OR(K58="DSQ",K58="RAF",K58="DNC",K58="DPG"),0,IF(OR(K58="DNS",K58="DNF"),100*(($G58-$G58+1)/$G58)+10*(LOG($G58/$G58)),100*(($G58-K58+1)/$G58)+10*(LOG($G58/K58))))</f>
        <v>28.144229029916271</v>
      </c>
      <c r="M58" s="97">
        <v>10</v>
      </c>
      <c r="N58" s="38">
        <f>IF(OR(M58="DSQ",M58="RAF",M58="DNC",M58="DPG"),0,IF(OR(M58="DNS",M58="DNF"),100*(($G58-$G58+1)/$G58)+10*(LOG($G58/$G58)),100*(($G58-M58+1)/$G58)+10*(LOG($G58/M58))))</f>
        <v>18.595745033400433</v>
      </c>
      <c r="O58" s="97" t="s">
        <v>32</v>
      </c>
      <c r="P58" s="38">
        <f>IF(OR(O58="DSQ",O58="RAF",O58="DNC",O58="DPG"),0,IF(OR(O58="DNS",O58="DNF"),100*(($G58-$G58+1)/$G58)+10*(LOG($G58/$G58)),100*(($G58-O58+1)/$G58)+10*(LOG($G58/O58))))</f>
        <v>9.0909090909090917</v>
      </c>
      <c r="Q58" s="41">
        <f>J58+L58+N58+P58</f>
        <v>83.975112184142063</v>
      </c>
      <c r="S58" s="170">
        <v>1</v>
      </c>
      <c r="T58" s="170" t="s">
        <v>190</v>
      </c>
      <c r="U58" s="167" t="s">
        <v>169</v>
      </c>
      <c r="V58" s="168" t="s">
        <v>1130</v>
      </c>
      <c r="W58" s="170" t="s">
        <v>73</v>
      </c>
      <c r="X58" s="170">
        <v>4</v>
      </c>
      <c r="Y58" s="169">
        <v>6</v>
      </c>
      <c r="Z58" s="170">
        <v>2</v>
      </c>
      <c r="AA58" s="170">
        <v>2</v>
      </c>
      <c r="AB58" s="170">
        <v>1</v>
      </c>
      <c r="AC58" s="170">
        <v>1</v>
      </c>
    </row>
    <row r="59" spans="1:29" ht="12" customHeight="1" x14ac:dyDescent="0.2">
      <c r="A59" s="33">
        <v>57</v>
      </c>
      <c r="B59" s="101" t="s">
        <v>1146</v>
      </c>
      <c r="C59" s="99" t="s">
        <v>1147</v>
      </c>
      <c r="D59" s="98" t="s">
        <v>1148</v>
      </c>
      <c r="F59" s="97">
        <v>11</v>
      </c>
      <c r="G59" s="112">
        <v>13</v>
      </c>
      <c r="H59" s="235" t="s">
        <v>73</v>
      </c>
      <c r="I59" s="97">
        <v>11</v>
      </c>
      <c r="J59" s="38">
        <f>IF(OR(I59="DSQ",I59="RAF",I59="DNC",I59="DPG"),0,IF(OR(I59="DNS",I59="DNF"),100*(($G59-$G59+1)/$G59)+10*(LOG($G59/$G59)),100*(($G59-I59+1)/$G59)+10*(LOG($G59/I59))))</f>
        <v>23.802429748409192</v>
      </c>
      <c r="K59" s="97">
        <v>11</v>
      </c>
      <c r="L59" s="38">
        <f>IF(OR(K59="DSQ",K59="RAF",K59="DNC",K59="DPG"),0,IF(OR(K59="DNS",K59="DNF"),100*(($G59-$G59+1)/$G59)+10*(LOG($G59/$G59)),100*(($G59-K59+1)/$G59)+10*(LOG($G59/K59))))</f>
        <v>23.802429748409192</v>
      </c>
      <c r="M59" s="97">
        <v>11</v>
      </c>
      <c r="N59" s="38">
        <f>IF(OR(M59="DSQ",M59="RAF",M59="DNC",M59="DPG"),0,IF(OR(M59="DNS",M59="DNF"),100*(($G59-$G59+1)/$G59)+10*(LOG($G59/$G59)),100*(($G59-M59+1)/$G59)+10*(LOG($G59/M59))))</f>
        <v>23.802429748409192</v>
      </c>
      <c r="O59" s="97" t="s">
        <v>32</v>
      </c>
      <c r="P59" s="38">
        <f>IF(OR(O59="DSQ",O59="RAF",O59="DNC",O59="DPG"),0,IF(OR(O59="DNS",O59="DNF"),100*(($G59-$G59+1)/$G59)+10*(LOG($G59/$G59)),100*(($G59-O59+1)/$G59)+10*(LOG($G59/O59))))</f>
        <v>7.6923076923076925</v>
      </c>
      <c r="Q59" s="41">
        <f>J59+L59+N59+P59</f>
        <v>79.099596937535267</v>
      </c>
      <c r="S59" s="170">
        <v>2</v>
      </c>
      <c r="T59" s="170" t="s">
        <v>1131</v>
      </c>
      <c r="U59" s="167" t="s">
        <v>1132</v>
      </c>
      <c r="V59" s="168" t="s">
        <v>1133</v>
      </c>
      <c r="W59" s="170" t="s">
        <v>73</v>
      </c>
      <c r="X59" s="170">
        <v>6</v>
      </c>
      <c r="Y59" s="169">
        <v>10</v>
      </c>
      <c r="Z59" s="170">
        <v>4</v>
      </c>
      <c r="AA59" s="170">
        <v>1</v>
      </c>
      <c r="AB59" s="170">
        <v>2</v>
      </c>
      <c r="AC59" s="170">
        <v>3</v>
      </c>
    </row>
    <row r="60" spans="1:29" ht="12" customHeight="1" x14ac:dyDescent="0.2">
      <c r="A60" s="33">
        <v>58</v>
      </c>
      <c r="B60" s="101"/>
      <c r="C60" s="99" t="s">
        <v>1117</v>
      </c>
      <c r="D60" s="98" t="s">
        <v>1118</v>
      </c>
      <c r="F60" s="97">
        <v>7</v>
      </c>
      <c r="G60" s="112">
        <v>7</v>
      </c>
      <c r="H60" s="235" t="s">
        <v>77</v>
      </c>
      <c r="I60" s="97">
        <v>7</v>
      </c>
      <c r="J60" s="38">
        <f>IF(OR(I60="DSQ",I60="RAF",I60="DNC",I60="DPG"),0,IF(OR(I60="DNS",I60="DNF"),100*(($G60-$G60+1)/$G60)+10*(LOG($G60/$G60)),100*(($G60-I60+1)/$G60)+10*(LOG($G60/I60))))</f>
        <v>14.285714285714285</v>
      </c>
      <c r="K60" s="97">
        <v>6</v>
      </c>
      <c r="L60" s="38">
        <f>IF(OR(K60="DSQ",K60="RAF",K60="DNC",K60="DPG"),0,IF(OR(K60="DNS",K60="DNF"),100*(($G60-$G60+1)/$G60)+10*(LOG($G60/$G60)),100*(($G60-K60+1)/$G60)+10*(LOG($G60/K60))))</f>
        <v>29.2408964677347</v>
      </c>
      <c r="M60" s="97" t="s">
        <v>32</v>
      </c>
      <c r="N60" s="38">
        <f>IF(OR(M60="DSQ",M60="RAF",M60="DNC",M60="DPG"),0,IF(OR(M60="DNS",M60="DNF"),100*(($G60-$G60+1)/$G60)+10*(LOG($G60/$G60)),100*(($G60-M60+1)/$G60)+10*(LOG($G60/M60))))</f>
        <v>14.285714285714285</v>
      </c>
      <c r="O60" s="97" t="s">
        <v>32</v>
      </c>
      <c r="P60" s="38">
        <f>IF(OR(O60="DSQ",O60="RAF",O60="DNC",O60="DPG"),0,IF(OR(O60="DNS",O60="DNF"),100*(($G60-$G60+1)/$G60)+10*(LOG($G60/$G60)),100*(($G60-O60+1)/$G60)+10*(LOG($G60/O60))))</f>
        <v>14.285714285714285</v>
      </c>
      <c r="Q60" s="41">
        <f>J60+L60+N60+P60</f>
        <v>72.098039324877561</v>
      </c>
      <c r="S60" s="170">
        <v>3</v>
      </c>
      <c r="T60" s="170" t="s">
        <v>82</v>
      </c>
      <c r="U60" s="167" t="s">
        <v>136</v>
      </c>
      <c r="V60" s="168" t="s">
        <v>1134</v>
      </c>
      <c r="W60" s="170" t="s">
        <v>73</v>
      </c>
      <c r="X60" s="170">
        <v>8</v>
      </c>
      <c r="Y60" s="169">
        <v>17</v>
      </c>
      <c r="Z60" s="170">
        <v>3</v>
      </c>
      <c r="AA60" s="170">
        <v>9</v>
      </c>
      <c r="AB60" s="170">
        <v>3</v>
      </c>
      <c r="AC60" s="170">
        <v>2</v>
      </c>
    </row>
    <row r="61" spans="1:29" ht="12" customHeight="1" x14ac:dyDescent="0.2">
      <c r="A61" s="33">
        <v>59</v>
      </c>
      <c r="B61" s="101">
        <v>93</v>
      </c>
      <c r="C61" s="99" t="s">
        <v>1087</v>
      </c>
      <c r="D61" s="98" t="s">
        <v>1088</v>
      </c>
      <c r="F61" s="97">
        <v>8</v>
      </c>
      <c r="G61" s="112">
        <v>9</v>
      </c>
      <c r="H61" s="235" t="s">
        <v>99</v>
      </c>
      <c r="I61" s="97">
        <v>8</v>
      </c>
      <c r="J61" s="38">
        <f>IF(OR(I61="DSQ",I61="RAF",I61="DNC",I61="DPG"),0,IF(OR(I61="DNS",I61="DNF"),100*(($G61-$G61+1)/$G61)+10*(LOG($G61/$G61)),100*(($G61-I61+1)/$G61)+10*(LOG($G61/I61))))</f>
        <v>22.733747446696036</v>
      </c>
      <c r="K61" s="97">
        <v>8</v>
      </c>
      <c r="L61" s="38">
        <f>IF(OR(K61="DSQ",K61="RAF",K61="DNC",K61="DPG"),0,IF(OR(K61="DNS",K61="DNF"),100*(($G61-$G61+1)/$G61)+10*(LOG($G61/$G61)),100*(($G61-K61+1)/$G61)+10*(LOG($G61/K61))))</f>
        <v>22.733747446696036</v>
      </c>
      <c r="M61" s="97">
        <v>9</v>
      </c>
      <c r="N61" s="38">
        <f>IF(OR(M61="DSQ",M61="RAF",M61="DNC",M61="DPG"),0,IF(OR(M61="DNS",M61="DNF"),100*(($G61-$G61+1)/$G61)+10*(LOG($G61/$G61)),100*(($G61-M61+1)/$G61)+10*(LOG($G61/M61))))</f>
        <v>11.111111111111111</v>
      </c>
      <c r="O61" s="97" t="s">
        <v>32</v>
      </c>
      <c r="P61" s="38">
        <f>IF(OR(O61="DSQ",O61="RAF",O61="DNC",O61="DPG"),0,IF(OR(O61="DNS",O61="DNF"),100*(($G61-$G61+1)/$G61)+10*(LOG($G61/$G61)),100*(($G61-O61+1)/$G61)+10*(LOG($G61/O61))))</f>
        <v>11.111111111111111</v>
      </c>
      <c r="Q61" s="41">
        <f>J61+L61+N61+P61</f>
        <v>67.6897171156143</v>
      </c>
      <c r="S61" s="170">
        <v>4</v>
      </c>
      <c r="T61" s="170" t="s">
        <v>1135</v>
      </c>
      <c r="U61" s="167" t="s">
        <v>159</v>
      </c>
      <c r="V61" s="168" t="s">
        <v>1136</v>
      </c>
      <c r="W61" s="170" t="s">
        <v>73</v>
      </c>
      <c r="X61" s="170">
        <v>13</v>
      </c>
      <c r="Y61" s="169">
        <v>27</v>
      </c>
      <c r="Z61" s="170">
        <v>6</v>
      </c>
      <c r="AA61" s="170">
        <v>3</v>
      </c>
      <c r="AB61" s="170">
        <v>4</v>
      </c>
      <c r="AC61" s="170" t="s">
        <v>32</v>
      </c>
    </row>
    <row r="62" spans="1:29" ht="12" customHeight="1" x14ac:dyDescent="0.2">
      <c r="A62" s="33">
        <v>60</v>
      </c>
      <c r="B62" s="101" t="s">
        <v>1073</v>
      </c>
      <c r="C62" s="99" t="s">
        <v>1074</v>
      </c>
      <c r="D62" s="98" t="s">
        <v>1075</v>
      </c>
      <c r="F62" s="97" t="s">
        <v>94</v>
      </c>
      <c r="G62" s="112">
        <v>11</v>
      </c>
      <c r="H62" s="235" t="s">
        <v>1056</v>
      </c>
      <c r="I62" s="97">
        <v>11</v>
      </c>
      <c r="J62" s="38">
        <f>IF(OR(I62="DSQ",I62="RAF",I62="DNC",I62="DPG"),0,IF(OR(I62="DNS",I62="DNF"),100*(($G62-$G62+1)/$G62)+10*(LOG($G62/$G62)),100*(($G62-I62+1)/$G62)+10*(LOG($G62/I62))))</f>
        <v>9.0909090909090917</v>
      </c>
      <c r="K62" s="97">
        <v>10</v>
      </c>
      <c r="L62" s="38">
        <f>IF(OR(K62="DSQ",K62="RAF",K62="DNC",K62="DPG"),0,IF(OR(K62="DNS",K62="DNF"),100*(($G62-$G62+1)/$G62)+10*(LOG($G62/$G62)),100*(($G62-K62+1)/$G62)+10*(LOG($G62/K62))))</f>
        <v>18.595745033400433</v>
      </c>
      <c r="M62" s="97">
        <v>9</v>
      </c>
      <c r="N62" s="38">
        <f>IF(OR(M62="DSQ",M62="RAF",M62="DNC",M62="DPG"),0,IF(OR(M62="DNS",M62="DNF"),100*(($G62-$G62+1)/$G62)+10*(LOG($G62/$G62)),100*(($G62-M62+1)/$G62)+10*(LOG($G62/M62))))</f>
        <v>28.144229029916271</v>
      </c>
      <c r="O62" s="97" t="s">
        <v>32</v>
      </c>
      <c r="P62" s="38">
        <f>IF(OR(O62="DSQ",O62="RAF",O62="DNC",O62="DPG"),0,IF(OR(O62="DNS",O62="DNF"),100*(($G62-$G62+1)/$G62)+10*(LOG($G62/$G62)),100*(($G62-O62+1)/$G62)+10*(LOG($G62/O62))))</f>
        <v>9.0909090909090917</v>
      </c>
      <c r="Q62" s="41">
        <f>J62+L62+N62+P62</f>
        <v>64.921792245134895</v>
      </c>
      <c r="S62" s="170">
        <v>5</v>
      </c>
      <c r="T62" s="170" t="s">
        <v>1137</v>
      </c>
      <c r="U62" s="167" t="s">
        <v>152</v>
      </c>
      <c r="V62" s="168" t="s">
        <v>1138</v>
      </c>
      <c r="W62" s="170" t="s">
        <v>73</v>
      </c>
      <c r="X62" s="170">
        <v>16</v>
      </c>
      <c r="Y62" s="169">
        <v>23</v>
      </c>
      <c r="Z62" s="170">
        <v>5</v>
      </c>
      <c r="AA62" s="170">
        <v>7</v>
      </c>
      <c r="AB62" s="170">
        <v>7</v>
      </c>
      <c r="AC62" s="170">
        <v>4</v>
      </c>
    </row>
    <row r="63" spans="1:29" ht="12" customHeight="1" x14ac:dyDescent="0.2">
      <c r="A63" s="33">
        <v>61</v>
      </c>
      <c r="B63" s="101" t="s">
        <v>1053</v>
      </c>
      <c r="C63" s="99" t="s">
        <v>155</v>
      </c>
      <c r="D63" s="98" t="s">
        <v>1054</v>
      </c>
      <c r="F63" s="97" t="s">
        <v>90</v>
      </c>
      <c r="G63" s="112">
        <v>7</v>
      </c>
      <c r="H63" s="235" t="s">
        <v>1044</v>
      </c>
      <c r="I63" s="97">
        <v>7</v>
      </c>
      <c r="J63" s="38">
        <f>IF(OR(I63="DSQ",I63="RAF",I63="DNC",I63="DPG"),0,IF(OR(I63="DNS",I63="DNF"),100*(($G63-$G63+1)/$G63)+10*(LOG($G63/$G63)),100*(($G63-I63+1)/$G63)+10*(LOG($G63/I63))))</f>
        <v>14.285714285714285</v>
      </c>
      <c r="K63" s="97">
        <v>7</v>
      </c>
      <c r="L63" s="38">
        <f>IF(OR(K63="DSQ",K63="RAF",K63="DNC",K63="DPG"),0,IF(OR(K63="DNS",K63="DNF"),100*(($G63-$G63+1)/$G63)+10*(LOG($G63/$G63)),100*(($G63-K63+1)/$G63)+10*(LOG($G63/K63))))</f>
        <v>14.285714285714285</v>
      </c>
      <c r="M63" s="97">
        <v>7</v>
      </c>
      <c r="N63" s="38">
        <f>IF(OR(M63="DSQ",M63="RAF",M63="DNC",M63="DPG"),0,IF(OR(M63="DNS",M63="DNF"),100*(($G63-$G63+1)/$G63)+10*(LOG($G63/$G63)),100*(($G63-M63+1)/$G63)+10*(LOG($G63/M63))))</f>
        <v>14.285714285714285</v>
      </c>
      <c r="O63" s="97" t="s">
        <v>32</v>
      </c>
      <c r="P63" s="38">
        <f>IF(OR(O63="DSQ",O63="RAF",O63="DNC",O63="DPG"),0,IF(OR(O63="DNS",O63="DNF"),100*(($G63-$G63+1)/$G63)+10*(LOG($G63/$G63)),100*(($G63-O63+1)/$G63)+10*(LOG($G63/O63))))</f>
        <v>14.285714285714285</v>
      </c>
      <c r="Q63" s="41">
        <f>J63+L63+N63+P63</f>
        <v>57.142857142857139</v>
      </c>
      <c r="S63" s="170">
        <v>6</v>
      </c>
      <c r="T63" s="170">
        <v>858</v>
      </c>
      <c r="U63" s="167" t="s">
        <v>256</v>
      </c>
      <c r="V63" s="168" t="s">
        <v>792</v>
      </c>
      <c r="W63" s="170" t="s">
        <v>73</v>
      </c>
      <c r="X63" s="170">
        <v>17</v>
      </c>
      <c r="Y63" s="169">
        <v>26</v>
      </c>
      <c r="Z63" s="170">
        <v>3</v>
      </c>
      <c r="AA63" s="170">
        <v>8</v>
      </c>
      <c r="AB63" s="170">
        <v>9</v>
      </c>
      <c r="AC63" s="170">
        <v>6</v>
      </c>
    </row>
    <row r="64" spans="1:29" ht="12.75" x14ac:dyDescent="0.2">
      <c r="A64" s="33">
        <v>62</v>
      </c>
      <c r="B64" s="101">
        <v>63</v>
      </c>
      <c r="C64" s="99" t="s">
        <v>1104</v>
      </c>
      <c r="D64" s="98" t="s">
        <v>1105</v>
      </c>
      <c r="F64" s="97">
        <v>10</v>
      </c>
      <c r="G64" s="112">
        <v>11</v>
      </c>
      <c r="H64" s="235" t="s">
        <v>78</v>
      </c>
      <c r="I64" s="97">
        <v>10</v>
      </c>
      <c r="J64" s="38">
        <f>IF(OR(I64="DSQ",I64="RAF",I64="DNC",I64="DPG"),0,IF(OR(I64="DNS",I64="DNF"),100*(($G64-$G64+1)/$G64)+10*(LOG($G64/$G64)),100*(($G64-I64+1)/$G64)+10*(LOG($G64/I64))))</f>
        <v>18.595745033400433</v>
      </c>
      <c r="K64" s="97">
        <v>10</v>
      </c>
      <c r="L64" s="38">
        <f>IF(OR(K64="DSQ",K64="RAF",K64="DNC",K64="DPG"),0,IF(OR(K64="DNS",K64="DNF"),100*(($G64-$G64+1)/$G64)+10*(LOG($G64/$G64)),100*(($G64-K64+1)/$G64)+10*(LOG($G64/K64))))</f>
        <v>18.595745033400433</v>
      </c>
      <c r="M64" s="97" t="s">
        <v>32</v>
      </c>
      <c r="N64" s="38">
        <f>IF(OR(M64="DSQ",M64="RAF",M64="DNC",M64="DPG"),0,IF(OR(M64="DNS",M64="DNF"),100*(($G64-$G64+1)/$G64)+10*(LOG($G64/$G64)),100*(($G64-M64+1)/$G64)+10*(LOG($G64/M64))))</f>
        <v>9.0909090909090917</v>
      </c>
      <c r="O64" s="97" t="s">
        <v>32</v>
      </c>
      <c r="P64" s="38">
        <f>IF(OR(O64="DSQ",O64="RAF",O64="DNC",O64="DPG"),0,IF(OR(O64="DNS",O64="DNF"),100*(($G64-$G64+1)/$G64)+10*(LOG($G64/$G64)),100*(($G64-O64+1)/$G64)+10*(LOG($G64/O64))))</f>
        <v>9.0909090909090917</v>
      </c>
      <c r="Q64" s="41">
        <f>J64+L64+N64+P64</f>
        <v>55.373308248619054</v>
      </c>
      <c r="S64" s="170">
        <v>7</v>
      </c>
      <c r="T64" s="170" t="s">
        <v>1139</v>
      </c>
      <c r="U64" s="167" t="s">
        <v>191</v>
      </c>
      <c r="V64" s="168" t="s">
        <v>1140</v>
      </c>
      <c r="W64" s="170" t="s">
        <v>73</v>
      </c>
      <c r="X64" s="170">
        <v>17</v>
      </c>
      <c r="Y64" s="169">
        <v>28</v>
      </c>
      <c r="Z64" s="170">
        <v>11</v>
      </c>
      <c r="AA64" s="170">
        <v>4</v>
      </c>
      <c r="AB64" s="170">
        <v>8</v>
      </c>
      <c r="AC64" s="170">
        <v>5</v>
      </c>
    </row>
    <row r="65" spans="1:29" ht="12.75" x14ac:dyDescent="0.2">
      <c r="A65" s="33">
        <v>63</v>
      </c>
      <c r="B65" s="101" t="s">
        <v>100</v>
      </c>
      <c r="C65" s="99" t="s">
        <v>252</v>
      </c>
      <c r="D65" s="98" t="s">
        <v>1149</v>
      </c>
      <c r="F65" s="97">
        <v>12</v>
      </c>
      <c r="G65" s="112">
        <v>13</v>
      </c>
      <c r="H65" s="235" t="s">
        <v>73</v>
      </c>
      <c r="I65" s="97">
        <v>13</v>
      </c>
      <c r="J65" s="38">
        <f>IF(OR(I65="DSQ",I65="RAF",I65="DNC",I65="DPG"),0,IF(OR(I65="DNS",I65="DNF"),100*(($G65-$G65+1)/$G65)+10*(LOG($G65/$G65)),100*(($G65-I65+1)/$G65)+10*(LOG($G65/I65))))</f>
        <v>7.6923076923076925</v>
      </c>
      <c r="K65" s="97">
        <v>12</v>
      </c>
      <c r="L65" s="38">
        <f>IF(OR(K65="DSQ",K65="RAF",K65="DNC",K65="DPG"),0,IF(OR(K65="DNS",K65="DNF"),100*(($G65-$G65+1)/$G65)+10*(LOG($G65/$G65)),100*(($G65-K65+1)/$G65)+10*(LOG($G65/K65))))</f>
        <v>15.732236447207503</v>
      </c>
      <c r="M65" s="97">
        <v>11</v>
      </c>
      <c r="N65" s="38">
        <f>IF(OR(M65="DSQ",M65="RAF",M65="DNC",M65="DPG"),0,IF(OR(M65="DNS",M65="DNF"),100*(($G65-$G65+1)/$G65)+10*(LOG($G65/$G65)),100*(($G65-M65+1)/$G65)+10*(LOG($G65/M65))))</f>
        <v>23.802429748409192</v>
      </c>
      <c r="O65" s="97" t="s">
        <v>32</v>
      </c>
      <c r="P65" s="38">
        <f>IF(OR(O65="DSQ",O65="RAF",O65="DNC",O65="DPG"),0,IF(OR(O65="DNS",O65="DNF"),100*(($G65-$G65+1)/$G65)+10*(LOG($G65/$G65)),100*(($G65-O65+1)/$G65)+10*(LOG($G65/O65))))</f>
        <v>7.6923076923076925</v>
      </c>
      <c r="Q65" s="41">
        <f>J65+L65+N65+P65</f>
        <v>54.919281580232081</v>
      </c>
      <c r="S65" s="170">
        <v>8</v>
      </c>
      <c r="T65" s="170" t="s">
        <v>1141</v>
      </c>
      <c r="U65" s="167" t="s">
        <v>1142</v>
      </c>
      <c r="V65" s="168" t="s">
        <v>1143</v>
      </c>
      <c r="W65" s="170" t="s">
        <v>73</v>
      </c>
      <c r="X65" s="170">
        <v>18</v>
      </c>
      <c r="Y65" s="169">
        <v>32</v>
      </c>
      <c r="Z65" s="170">
        <v>8</v>
      </c>
      <c r="AA65" s="170">
        <v>5</v>
      </c>
      <c r="AB65" s="170">
        <v>5</v>
      </c>
      <c r="AC65" s="170" t="s">
        <v>32</v>
      </c>
    </row>
    <row r="66" spans="1:29" ht="12" customHeight="1" x14ac:dyDescent="0.2">
      <c r="A66" s="33">
        <v>64</v>
      </c>
      <c r="B66" s="101" t="s">
        <v>1128</v>
      </c>
      <c r="C66" s="99" t="s">
        <v>157</v>
      </c>
      <c r="D66" s="98" t="s">
        <v>1129</v>
      </c>
      <c r="F66" s="97">
        <v>10</v>
      </c>
      <c r="G66" s="112">
        <v>10</v>
      </c>
      <c r="H66" s="235" t="s">
        <v>72</v>
      </c>
      <c r="I66" s="97">
        <v>9</v>
      </c>
      <c r="J66" s="38">
        <f>IF(OR(I66="DSQ",I66="RAF",I66="DNC",I66="DPG"),0,IF(OR(I66="DNS",I66="DNF"),100*(($G66-$G66+1)/$G66)+10*(LOG($G66/$G66)),100*(($G66-I66+1)/$G66)+10*(LOG($G66/I66))))</f>
        <v>20.457574905606752</v>
      </c>
      <c r="K66" s="97">
        <v>10</v>
      </c>
      <c r="L66" s="38">
        <f>IF(OR(K66="DSQ",K66="RAF",K66="DNC",K66="DPG"),0,IF(OR(K66="DNS",K66="DNF"),100*(($G66-$G66+1)/$G66)+10*(LOG($G66/$G66)),100*(($G66-K66+1)/$G66)+10*(LOG($G66/K66))))</f>
        <v>10</v>
      </c>
      <c r="M66" s="97">
        <v>10</v>
      </c>
      <c r="N66" s="38">
        <f>IF(OR(M66="DSQ",M66="RAF",M66="DNC",M66="DPG"),0,IF(OR(M66="DNS",M66="DNF"),100*(($G66-$G66+1)/$G66)+10*(LOG($G66/$G66)),100*(($G66-M66+1)/$G66)+10*(LOG($G66/M66))))</f>
        <v>10</v>
      </c>
      <c r="O66" s="97" t="s">
        <v>32</v>
      </c>
      <c r="P66" s="38">
        <f>IF(OR(O66="DSQ",O66="RAF",O66="DNC",O66="DPG"),0,IF(OR(O66="DNS",O66="DNF"),100*(($G66-$G66+1)/$G66)+10*(LOG($G66/$G66)),100*(($G66-O66+1)/$G66)+10*(LOG($G66/O66))))</f>
        <v>10</v>
      </c>
      <c r="Q66" s="41">
        <f>J66+L66+N66+P66</f>
        <v>50.457574905606748</v>
      </c>
      <c r="S66" s="170">
        <v>9</v>
      </c>
      <c r="T66" s="170" t="s">
        <v>1144</v>
      </c>
      <c r="U66" s="167" t="s">
        <v>149</v>
      </c>
      <c r="V66" s="168" t="s">
        <v>1145</v>
      </c>
      <c r="W66" s="170" t="s">
        <v>73</v>
      </c>
      <c r="X66" s="170">
        <v>24</v>
      </c>
      <c r="Y66" s="169">
        <v>38</v>
      </c>
      <c r="Z66" s="170">
        <v>8</v>
      </c>
      <c r="AA66" s="170">
        <v>10</v>
      </c>
      <c r="AB66" s="170">
        <v>6</v>
      </c>
      <c r="AC66" s="170" t="s">
        <v>32</v>
      </c>
    </row>
    <row r="67" spans="1:29" ht="12" customHeight="1" x14ac:dyDescent="0.2">
      <c r="A67" s="33">
        <v>65</v>
      </c>
      <c r="B67" s="101">
        <v>100</v>
      </c>
      <c r="C67" s="99" t="s">
        <v>1017</v>
      </c>
      <c r="D67" s="98" t="s">
        <v>1106</v>
      </c>
      <c r="F67" s="97">
        <v>11</v>
      </c>
      <c r="G67" s="112">
        <v>11</v>
      </c>
      <c r="H67" s="235" t="s">
        <v>78</v>
      </c>
      <c r="I67" s="97" t="s">
        <v>32</v>
      </c>
      <c r="J67" s="38">
        <f>IF(OR(I67="DSQ",I67="RAF",I67="DNC",I67="DPG"),0,IF(OR(I67="DNS",I67="DNF"),100*(($G67-$G67+1)/$G67)+10*(LOG($G67/$G67)),100*(($G67-I67+1)/$G67)+10*(LOG($G67/I67))))</f>
        <v>9.0909090909090917</v>
      </c>
      <c r="K67" s="97" t="s">
        <v>32</v>
      </c>
      <c r="L67" s="38">
        <f>IF(OR(K67="DSQ",K67="RAF",K67="DNC",K67="DPG"),0,IF(OR(K67="DNS",K67="DNF"),100*(($G67-$G67+1)/$G67)+10*(LOG($G67/$G67)),100*(($G67-K67+1)/$G67)+10*(LOG($G67/K67))))</f>
        <v>9.0909090909090917</v>
      </c>
      <c r="M67" s="97">
        <v>10</v>
      </c>
      <c r="N67" s="38">
        <f>IF(OR(M67="DSQ",M67="RAF",M67="DNC",M67="DPG"),0,IF(OR(M67="DNS",M67="DNF"),100*(($G67-$G67+1)/$G67)+10*(LOG($G67/$G67)),100*(($G67-M67+1)/$G67)+10*(LOG($G67/M67))))</f>
        <v>18.595745033400433</v>
      </c>
      <c r="O67" s="97" t="s">
        <v>32</v>
      </c>
      <c r="P67" s="38">
        <f>IF(OR(O67="DSQ",O67="RAF",O67="DNC",O67="DPG"),0,IF(OR(O67="DNS",O67="DNF"),100*(($G67-$G67+1)/$G67)+10*(LOG($G67/$G67)),100*(($G67-O67+1)/$G67)+10*(LOG($G67/O67))))</f>
        <v>9.0909090909090917</v>
      </c>
      <c r="Q67" s="41">
        <f>J67+L67+N67+P67</f>
        <v>45.868472306127714</v>
      </c>
      <c r="S67" s="170">
        <v>10</v>
      </c>
      <c r="T67" s="170" t="s">
        <v>242</v>
      </c>
      <c r="U67" s="167" t="s">
        <v>251</v>
      </c>
      <c r="V67" s="168" t="s">
        <v>694</v>
      </c>
      <c r="W67" s="170" t="s">
        <v>73</v>
      </c>
      <c r="X67" s="170">
        <v>27</v>
      </c>
      <c r="Y67" s="169">
        <v>41</v>
      </c>
      <c r="Z67" s="170">
        <v>9</v>
      </c>
      <c r="AA67" s="170">
        <v>6</v>
      </c>
      <c r="AB67" s="170">
        <v>12</v>
      </c>
      <c r="AC67" s="170" t="s">
        <v>32</v>
      </c>
    </row>
    <row r="68" spans="1:29" ht="12" customHeight="1" x14ac:dyDescent="0.2">
      <c r="A68" s="33">
        <v>66</v>
      </c>
      <c r="B68" s="101" t="s">
        <v>1076</v>
      </c>
      <c r="C68" s="99" t="s">
        <v>133</v>
      </c>
      <c r="D68" s="98" t="s">
        <v>1077</v>
      </c>
      <c r="F68" s="97" t="s">
        <v>96</v>
      </c>
      <c r="G68" s="112">
        <v>11</v>
      </c>
      <c r="H68" s="235" t="s">
        <v>1056</v>
      </c>
      <c r="I68" s="97">
        <v>11</v>
      </c>
      <c r="J68" s="38">
        <f>IF(OR(I68="DSQ",I68="RAF",I68="DNC",I68="DPG"),0,IF(OR(I68="DNS",I68="DNF"),100*(($G68-$G68+1)/$G68)+10*(LOG($G68/$G68)),100*(($G68-I68+1)/$G68)+10*(LOG($G68/I68))))</f>
        <v>9.0909090909090917</v>
      </c>
      <c r="K68" s="97">
        <v>11</v>
      </c>
      <c r="L68" s="38">
        <f>IF(OR(K68="DSQ",K68="RAF",K68="DNC",K68="DPG"),0,IF(OR(K68="DNS",K68="DNF"),100*(($G68-$G68+1)/$G68)+10*(LOG($G68/$G68)),100*(($G68-K68+1)/$G68)+10*(LOG($G68/K68))))</f>
        <v>9.0909090909090917</v>
      </c>
      <c r="M68" s="97">
        <v>11</v>
      </c>
      <c r="N68" s="38">
        <f>IF(OR(M68="DSQ",M68="RAF",M68="DNC",M68="DPG"),0,IF(OR(M68="DNS",M68="DNF"),100*(($G68-$G68+1)/$G68)+10*(LOG($G68/$G68)),100*(($G68-M68+1)/$G68)+10*(LOG($G68/M68))))</f>
        <v>9.0909090909090917</v>
      </c>
      <c r="O68" s="97" t="s">
        <v>32</v>
      </c>
      <c r="P68" s="38">
        <f>IF(OR(O68="DSQ",O68="RAF",O68="DNC",O68="DPG"),0,IF(OR(O68="DNS",O68="DNF"),100*(($G68-$G68+1)/$G68)+10*(LOG($G68/$G68)),100*(($G68-O68+1)/$G68)+10*(LOG($G68/O68))))</f>
        <v>9.0909090909090917</v>
      </c>
      <c r="Q68" s="41">
        <f>J68+L68+N68+P68</f>
        <v>36.363636363636367</v>
      </c>
      <c r="S68" s="170">
        <v>11</v>
      </c>
      <c r="T68" s="170" t="s">
        <v>1146</v>
      </c>
      <c r="U68" s="167" t="s">
        <v>1147</v>
      </c>
      <c r="V68" s="168" t="s">
        <v>1148</v>
      </c>
      <c r="W68" s="170" t="s">
        <v>73</v>
      </c>
      <c r="X68" s="170">
        <v>33</v>
      </c>
      <c r="Y68" s="169">
        <v>47</v>
      </c>
      <c r="Z68" s="170">
        <v>11</v>
      </c>
      <c r="AA68" s="170">
        <v>11</v>
      </c>
      <c r="AB68" s="170">
        <v>11</v>
      </c>
      <c r="AC68" s="170" t="s">
        <v>32</v>
      </c>
    </row>
    <row r="69" spans="1:29" ht="12" customHeight="1" x14ac:dyDescent="0.2">
      <c r="A69" s="33">
        <v>67</v>
      </c>
      <c r="B69" s="101">
        <v>5</v>
      </c>
      <c r="C69" s="99" t="s">
        <v>1089</v>
      </c>
      <c r="D69" s="98" t="s">
        <v>1090</v>
      </c>
      <c r="F69" s="97">
        <v>9</v>
      </c>
      <c r="G69" s="112">
        <v>9</v>
      </c>
      <c r="H69" s="235" t="s">
        <v>99</v>
      </c>
      <c r="I69" s="97" t="s">
        <v>33</v>
      </c>
      <c r="J69" s="38">
        <f>IF(OR(I69="DSQ",I69="RAF",I69="DNC",I69="DPG"),0,IF(OR(I69="DNS",I69="DNF"),100*(($G69-$G69+1)/$G69)+10*(LOG($G69/$G69)),100*(($G69-I69+1)/$G69)+10*(LOG($G69/I69))))</f>
        <v>0</v>
      </c>
      <c r="K69" s="97" t="s">
        <v>32</v>
      </c>
      <c r="L69" s="38">
        <f>IF(OR(K69="DSQ",K69="RAF",K69="DNC",K69="DPG"),0,IF(OR(K69="DNS",K69="DNF"),100*(($G69-$G69+1)/$G69)+10*(LOG($G69/$G69)),100*(($G69-K69+1)/$G69)+10*(LOG($G69/K69))))</f>
        <v>11.111111111111111</v>
      </c>
      <c r="M69" s="97" t="s">
        <v>32</v>
      </c>
      <c r="N69" s="38">
        <f>IF(OR(M69="DSQ",M69="RAF",M69="DNC",M69="DPG"),0,IF(OR(M69="DNS",M69="DNF"),100*(($G69-$G69+1)/$G69)+10*(LOG($G69/$G69)),100*(($G69-M69+1)/$G69)+10*(LOG($G69/M69))))</f>
        <v>11.111111111111111</v>
      </c>
      <c r="O69" s="97" t="s">
        <v>32</v>
      </c>
      <c r="P69" s="38">
        <f>IF(OR(O69="DSQ",O69="RAF",O69="DNC",O69="DPG"),0,IF(OR(O69="DNS",O69="DNF"),100*(($G69-$G69+1)/$G69)+10*(LOG($G69/$G69)),100*(($G69-O69+1)/$G69)+10*(LOG($G69/O69))))</f>
        <v>11.111111111111111</v>
      </c>
      <c r="Q69" s="41">
        <f>J69+L69+N69+P69</f>
        <v>33.333333333333329</v>
      </c>
      <c r="S69" s="170">
        <v>12</v>
      </c>
      <c r="T69" s="170" t="s">
        <v>100</v>
      </c>
      <c r="U69" s="167" t="s">
        <v>252</v>
      </c>
      <c r="V69" s="168" t="s">
        <v>1149</v>
      </c>
      <c r="W69" s="170" t="s">
        <v>73</v>
      </c>
      <c r="X69" s="170">
        <v>36</v>
      </c>
      <c r="Y69" s="169">
        <v>50</v>
      </c>
      <c r="Z69" s="170">
        <v>13</v>
      </c>
      <c r="AA69" s="170">
        <v>12</v>
      </c>
      <c r="AB69" s="170">
        <v>11</v>
      </c>
      <c r="AC69" s="170" t="s">
        <v>32</v>
      </c>
    </row>
    <row r="70" spans="1:29" ht="12" customHeight="1" x14ac:dyDescent="0.2">
      <c r="A70" s="33">
        <v>68</v>
      </c>
      <c r="B70" s="101">
        <v>926</v>
      </c>
      <c r="C70" s="99" t="s">
        <v>919</v>
      </c>
      <c r="D70" s="98" t="s">
        <v>1150</v>
      </c>
      <c r="F70" s="97">
        <v>13</v>
      </c>
      <c r="G70" s="112">
        <v>13</v>
      </c>
      <c r="H70" s="235" t="s">
        <v>73</v>
      </c>
      <c r="I70" s="97" t="s">
        <v>33</v>
      </c>
      <c r="J70" s="38">
        <f>IF(OR(I70="DSQ",I70="RAF",I70="DNC",I70="DPG"),0,IF(OR(I70="DNS",I70="DNF"),100*(($G70-$G70+1)/$G70)+10*(LOG($G70/$G70)),100*(($G70-I70+1)/$G70)+10*(LOG($G70/I70))))</f>
        <v>0</v>
      </c>
      <c r="K70" s="97" t="s">
        <v>32</v>
      </c>
      <c r="L70" s="38">
        <f>IF(OR(K70="DSQ",K70="RAF",K70="DNC",K70="DPG"),0,IF(OR(K70="DNS",K70="DNF"),100*(($G70-$G70+1)/$G70)+10*(LOG($G70/$G70)),100*(($G70-K70+1)/$G70)+10*(LOG($G70/K70))))</f>
        <v>7.6923076923076925</v>
      </c>
      <c r="M70" s="97" t="s">
        <v>32</v>
      </c>
      <c r="N70" s="38">
        <f>IF(OR(M70="DSQ",M70="RAF",M70="DNC",M70="DPG"),0,IF(OR(M70="DNS",M70="DNF"),100*(($G70-$G70+1)/$G70)+10*(LOG($G70/$G70)),100*(($G70-M70+1)/$G70)+10*(LOG($G70/M70))))</f>
        <v>7.6923076923076925</v>
      </c>
      <c r="O70" s="97" t="s">
        <v>32</v>
      </c>
      <c r="P70" s="38">
        <f>IF(OR(O70="DSQ",O70="RAF",O70="DNC",O70="DPG"),0,IF(OR(O70="DNS",O70="DNF"),100*(($G70-$G70+1)/$G70)+10*(LOG($G70/$G70)),100*(($G70-O70+1)/$G70)+10*(LOG($G70/O70))))</f>
        <v>7.6923076923076925</v>
      </c>
      <c r="Q70" s="41">
        <f>J70+L70+N70+P70</f>
        <v>23.076923076923077</v>
      </c>
      <c r="S70" s="170">
        <v>13</v>
      </c>
      <c r="T70" s="170">
        <v>926</v>
      </c>
      <c r="U70" s="167" t="s">
        <v>919</v>
      </c>
      <c r="V70" s="168" t="s">
        <v>1150</v>
      </c>
      <c r="W70" s="170" t="s">
        <v>73</v>
      </c>
      <c r="X70" s="170">
        <v>42</v>
      </c>
      <c r="Y70" s="169">
        <v>56</v>
      </c>
      <c r="Z70" s="170" t="s">
        <v>33</v>
      </c>
      <c r="AA70" s="170" t="s">
        <v>32</v>
      </c>
      <c r="AB70" s="170" t="s">
        <v>32</v>
      </c>
      <c r="AC70" s="170" t="s">
        <v>32</v>
      </c>
    </row>
    <row r="71" spans="1:29" ht="12" customHeight="1" x14ac:dyDescent="0.2">
      <c r="J71" s="40"/>
      <c r="L71" s="77"/>
      <c r="N71" s="40"/>
      <c r="P71" s="40"/>
      <c r="R71" s="74"/>
      <c r="T71" s="77"/>
      <c r="W71" s="77"/>
      <c r="X71" s="77"/>
      <c r="Z71"/>
      <c r="AA71"/>
      <c r="AB71"/>
      <c r="AC71"/>
    </row>
    <row r="72" spans="1:29" ht="12" customHeight="1" x14ac:dyDescent="0.2">
      <c r="J72" s="40"/>
      <c r="L72" s="77"/>
      <c r="N72" s="40"/>
      <c r="P72" s="40"/>
      <c r="R72" s="74"/>
      <c r="T72" s="77"/>
      <c r="W72" s="77"/>
      <c r="X72" s="77"/>
      <c r="Z72"/>
      <c r="AA72"/>
      <c r="AB72"/>
      <c r="AC72"/>
    </row>
    <row r="73" spans="1:29" ht="12" customHeight="1" x14ac:dyDescent="0.2">
      <c r="J73" s="40"/>
      <c r="L73" s="77"/>
      <c r="N73" s="40"/>
      <c r="P73" s="40"/>
      <c r="R73" s="74"/>
      <c r="T73" s="77"/>
      <c r="W73" s="77"/>
      <c r="X73" s="77"/>
      <c r="Z73"/>
      <c r="AA73"/>
      <c r="AB73"/>
      <c r="AC73"/>
    </row>
    <row r="74" spans="1:29" ht="12" customHeight="1" x14ac:dyDescent="0.2">
      <c r="J74" s="40"/>
      <c r="L74" s="40"/>
      <c r="N74" s="74"/>
      <c r="O74" s="74"/>
      <c r="P74" s="77"/>
      <c r="Q74" s="77"/>
      <c r="R74" s="77"/>
      <c r="S74" s="77"/>
      <c r="T74" s="77"/>
      <c r="V74"/>
      <c r="W74"/>
      <c r="X74"/>
      <c r="Y74"/>
      <c r="Z74"/>
      <c r="AA74"/>
      <c r="AB74"/>
      <c r="AC74"/>
    </row>
    <row r="75" spans="1:29" ht="12" customHeight="1" x14ac:dyDescent="0.2">
      <c r="J75" s="40"/>
      <c r="L75" s="40"/>
      <c r="N75" s="74"/>
      <c r="O75" s="74"/>
      <c r="P75" s="77"/>
      <c r="Q75" s="77"/>
      <c r="R75" s="77"/>
      <c r="S75" s="77"/>
      <c r="T75" s="77"/>
      <c r="V75"/>
      <c r="W75"/>
      <c r="X75"/>
      <c r="Y75"/>
      <c r="Z75"/>
      <c r="AA75"/>
      <c r="AB75"/>
      <c r="AC75"/>
    </row>
    <row r="76" spans="1:29" ht="12" customHeight="1" x14ac:dyDescent="0.2">
      <c r="J76" s="40"/>
      <c r="L76" s="40"/>
      <c r="N76" s="74"/>
      <c r="O76" s="74"/>
      <c r="P76" s="77"/>
      <c r="Q76" s="77"/>
      <c r="R76" s="77"/>
      <c r="S76" s="77"/>
      <c r="T76" s="77"/>
      <c r="V76"/>
      <c r="W76"/>
      <c r="X76"/>
      <c r="Y76"/>
      <c r="Z76"/>
      <c r="AA76"/>
      <c r="AB76"/>
      <c r="AC76"/>
    </row>
    <row r="77" spans="1:29" ht="12" customHeight="1" x14ac:dyDescent="0.2">
      <c r="J77" s="40"/>
      <c r="L77" s="40"/>
      <c r="N77" s="74"/>
      <c r="O77" s="74"/>
      <c r="P77" s="77"/>
      <c r="Q77" s="77"/>
      <c r="R77" s="77"/>
      <c r="S77" s="77"/>
      <c r="T77" s="77"/>
      <c r="V77"/>
      <c r="W77"/>
      <c r="X77"/>
      <c r="Y77"/>
      <c r="Z77"/>
      <c r="AA77"/>
      <c r="AB77"/>
      <c r="AC77"/>
    </row>
    <row r="78" spans="1:29" ht="12" customHeight="1" x14ac:dyDescent="0.2">
      <c r="J78" s="40"/>
      <c r="L78" s="40"/>
      <c r="N78" s="74"/>
      <c r="O78" s="74"/>
      <c r="P78" s="77"/>
      <c r="Q78" s="77"/>
      <c r="R78" s="77"/>
      <c r="S78" s="77"/>
      <c r="T78" s="77"/>
      <c r="V78"/>
      <c r="W78"/>
      <c r="X78"/>
      <c r="Y78"/>
      <c r="Z78"/>
      <c r="AA78"/>
      <c r="AB78"/>
      <c r="AC78"/>
    </row>
    <row r="79" spans="1:29" ht="12" customHeight="1" x14ac:dyDescent="0.2">
      <c r="J79" s="40"/>
      <c r="L79" s="40"/>
      <c r="N79" s="74"/>
      <c r="O79" s="74"/>
      <c r="P79" s="77"/>
      <c r="Q79" s="77"/>
      <c r="R79" s="77"/>
      <c r="S79" s="77"/>
      <c r="T79" s="77"/>
      <c r="V79"/>
      <c r="W79"/>
      <c r="X79"/>
      <c r="Y79"/>
      <c r="Z79"/>
      <c r="AA79"/>
      <c r="AB79"/>
      <c r="AC79"/>
    </row>
    <row r="80" spans="1:29" ht="12" customHeight="1" x14ac:dyDescent="0.2">
      <c r="J80" s="40"/>
      <c r="L80" s="40"/>
      <c r="N80" s="74"/>
      <c r="O80" s="74"/>
      <c r="P80" s="77"/>
      <c r="Q80" s="77"/>
      <c r="R80" s="77"/>
      <c r="S80" s="77"/>
      <c r="T80" s="77"/>
      <c r="V80"/>
      <c r="W80"/>
      <c r="X80"/>
      <c r="Y80"/>
      <c r="Z80"/>
      <c r="AA80"/>
      <c r="AB80"/>
      <c r="AC80"/>
    </row>
    <row r="81" spans="10:29" ht="12" customHeight="1" x14ac:dyDescent="0.2">
      <c r="J81" s="40"/>
      <c r="L81" s="40"/>
      <c r="N81" s="74"/>
      <c r="O81" s="74"/>
      <c r="P81" s="77"/>
      <c r="Q81" s="77"/>
      <c r="R81" s="77"/>
      <c r="S81" s="77"/>
      <c r="T81" s="77"/>
      <c r="V81"/>
      <c r="W81"/>
      <c r="X81"/>
      <c r="Y81"/>
      <c r="Z81"/>
      <c r="AA81"/>
      <c r="AB81"/>
      <c r="AC81"/>
    </row>
    <row r="82" spans="10:29" ht="12" customHeight="1" x14ac:dyDescent="0.2">
      <c r="J82" s="40"/>
      <c r="L82" s="40"/>
      <c r="N82" s="74"/>
      <c r="O82" s="74"/>
      <c r="P82" s="77"/>
      <c r="Q82" s="77"/>
      <c r="R82" s="77"/>
      <c r="S82" s="77"/>
      <c r="T82" s="77"/>
      <c r="V82"/>
      <c r="W82"/>
      <c r="X82"/>
      <c r="Y82"/>
      <c r="Z82"/>
      <c r="AA82"/>
      <c r="AB82"/>
      <c r="AC82"/>
    </row>
    <row r="83" spans="10:29" ht="12" customHeight="1" x14ac:dyDescent="0.2">
      <c r="J83" s="40"/>
      <c r="L83" s="40"/>
      <c r="N83" s="74"/>
      <c r="O83" s="74"/>
      <c r="P83" s="77"/>
      <c r="Q83" s="77"/>
      <c r="R83" s="77"/>
      <c r="S83" s="77"/>
      <c r="T83" s="77"/>
      <c r="V83"/>
      <c r="W83"/>
      <c r="X83"/>
      <c r="Y83"/>
      <c r="Z83"/>
      <c r="AA83"/>
      <c r="AB83"/>
      <c r="AC83"/>
    </row>
    <row r="84" spans="10:29" ht="12" customHeight="1" x14ac:dyDescent="0.2">
      <c r="J84" s="40"/>
      <c r="L84" s="40"/>
      <c r="N84" s="74"/>
      <c r="O84" s="74"/>
      <c r="P84" s="77"/>
      <c r="Q84" s="77"/>
      <c r="R84" s="77"/>
      <c r="S84" s="77"/>
      <c r="T84" s="77"/>
      <c r="V84"/>
      <c r="W84"/>
      <c r="X84"/>
      <c r="Y84"/>
      <c r="Z84"/>
      <c r="AA84"/>
      <c r="AB84"/>
      <c r="AC84"/>
    </row>
    <row r="85" spans="10:29" ht="12" customHeight="1" x14ac:dyDescent="0.2">
      <c r="J85" s="40"/>
      <c r="L85" s="40"/>
      <c r="N85" s="74"/>
      <c r="O85" s="74"/>
      <c r="P85" s="77"/>
      <c r="Q85" s="77"/>
      <c r="R85" s="77"/>
      <c r="S85" s="77"/>
      <c r="T85" s="77"/>
      <c r="V85"/>
      <c r="W85"/>
      <c r="X85"/>
      <c r="Y85"/>
      <c r="Z85"/>
      <c r="AA85"/>
      <c r="AB85"/>
      <c r="AC85"/>
    </row>
    <row r="86" spans="10:29" ht="12" customHeight="1" x14ac:dyDescent="0.2">
      <c r="J86" s="40"/>
      <c r="L86" s="40"/>
      <c r="N86" s="74"/>
      <c r="O86" s="74"/>
      <c r="P86" s="77"/>
      <c r="Q86" s="77"/>
      <c r="R86" s="77"/>
      <c r="S86" s="77"/>
      <c r="T86" s="77"/>
      <c r="V86"/>
      <c r="W86"/>
      <c r="X86"/>
      <c r="Y86"/>
      <c r="Z86"/>
      <c r="AA86"/>
      <c r="AB86"/>
      <c r="AC86"/>
    </row>
    <row r="87" spans="10:29" ht="12" customHeight="1" x14ac:dyDescent="0.2">
      <c r="J87" s="40"/>
      <c r="L87" s="40"/>
      <c r="N87" s="74"/>
      <c r="O87" s="74"/>
      <c r="P87" s="77"/>
      <c r="Q87" s="77"/>
      <c r="R87" s="77"/>
      <c r="S87" s="77"/>
      <c r="T87" s="77"/>
      <c r="V87"/>
      <c r="W87"/>
      <c r="X87"/>
      <c r="Y87"/>
      <c r="Z87"/>
      <c r="AA87"/>
      <c r="AB87"/>
      <c r="AC87"/>
    </row>
    <row r="88" spans="10:29" ht="12" customHeight="1" x14ac:dyDescent="0.2">
      <c r="J88" s="40"/>
      <c r="L88" s="40"/>
      <c r="N88" s="74"/>
      <c r="O88" s="74"/>
      <c r="P88" s="77"/>
      <c r="Q88" s="77"/>
      <c r="R88" s="77"/>
      <c r="S88" s="77"/>
      <c r="T88" s="77"/>
      <c r="V88"/>
      <c r="W88"/>
      <c r="X88"/>
      <c r="Y88"/>
      <c r="Z88"/>
      <c r="AA88"/>
      <c r="AB88"/>
      <c r="AC88"/>
    </row>
    <row r="89" spans="10:29" ht="12" customHeight="1" x14ac:dyDescent="0.2">
      <c r="J89" s="40"/>
      <c r="L89" s="40"/>
      <c r="N89" s="74"/>
      <c r="O89" s="74"/>
      <c r="P89" s="77"/>
      <c r="Q89" s="77"/>
      <c r="R89" s="77"/>
      <c r="S89" s="77"/>
      <c r="T89" s="77"/>
      <c r="V89"/>
      <c r="W89"/>
      <c r="X89"/>
      <c r="Y89"/>
      <c r="Z89"/>
      <c r="AA89"/>
      <c r="AB89"/>
      <c r="AC89"/>
    </row>
    <row r="90" spans="10:29" ht="12" customHeight="1" x14ac:dyDescent="0.2">
      <c r="J90" s="40"/>
      <c r="L90" s="40"/>
      <c r="N90" s="74"/>
      <c r="O90" s="74"/>
      <c r="P90" s="77"/>
      <c r="Q90" s="77"/>
      <c r="R90" s="77"/>
      <c r="S90" s="77"/>
      <c r="T90" s="77"/>
      <c r="V90"/>
      <c r="W90"/>
      <c r="X90"/>
      <c r="Y90"/>
      <c r="Z90"/>
      <c r="AA90"/>
      <c r="AB90"/>
      <c r="AC90"/>
    </row>
    <row r="91" spans="10:29" ht="12" customHeight="1" x14ac:dyDescent="0.2">
      <c r="J91" s="40"/>
      <c r="L91" s="40"/>
      <c r="N91" s="74"/>
      <c r="O91" s="74"/>
      <c r="P91" s="77"/>
      <c r="Q91" s="77"/>
      <c r="R91" s="77"/>
      <c r="S91" s="77"/>
      <c r="T91" s="77"/>
      <c r="V91"/>
      <c r="W91"/>
      <c r="X91"/>
      <c r="Y91"/>
      <c r="Z91"/>
      <c r="AA91"/>
      <c r="AB91"/>
      <c r="AC91"/>
    </row>
    <row r="92" spans="10:29" ht="12" customHeight="1" x14ac:dyDescent="0.2">
      <c r="J92" s="40"/>
      <c r="L92" s="40"/>
      <c r="N92" s="74"/>
      <c r="O92" s="74"/>
      <c r="P92" s="77"/>
      <c r="Q92" s="77"/>
      <c r="R92" s="77"/>
      <c r="S92" s="77"/>
      <c r="T92" s="77"/>
      <c r="V92"/>
      <c r="W92"/>
      <c r="X92"/>
      <c r="Y92"/>
      <c r="Z92"/>
      <c r="AA92"/>
      <c r="AB92"/>
      <c r="AC92"/>
    </row>
    <row r="93" spans="10:29" ht="12" customHeight="1" x14ac:dyDescent="0.2">
      <c r="J93" s="40"/>
      <c r="L93" s="40"/>
      <c r="N93" s="74"/>
      <c r="O93" s="74"/>
      <c r="P93" s="77"/>
      <c r="Q93" s="77"/>
      <c r="R93" s="77"/>
      <c r="S93" s="77"/>
      <c r="T93" s="77"/>
      <c r="V93"/>
      <c r="W93"/>
      <c r="X93"/>
      <c r="Y93"/>
      <c r="Z93"/>
      <c r="AA93"/>
      <c r="AB93"/>
      <c r="AC93"/>
    </row>
    <row r="94" spans="10:29" ht="12" customHeight="1" x14ac:dyDescent="0.2">
      <c r="J94" s="40"/>
      <c r="L94" s="40"/>
      <c r="N94" s="74"/>
      <c r="O94" s="74"/>
      <c r="P94" s="77"/>
      <c r="Q94" s="77"/>
      <c r="R94" s="77"/>
      <c r="S94" s="77"/>
      <c r="T94" s="77"/>
      <c r="V94"/>
      <c r="W94"/>
      <c r="X94"/>
      <c r="Y94"/>
      <c r="Z94"/>
      <c r="AA94"/>
      <c r="AB94"/>
      <c r="AC94"/>
    </row>
    <row r="95" spans="10:29" ht="12" customHeight="1" x14ac:dyDescent="0.2">
      <c r="J95" s="40"/>
      <c r="L95" s="40"/>
      <c r="N95" s="74"/>
      <c r="O95" s="74"/>
      <c r="P95" s="77"/>
      <c r="Q95" s="77"/>
      <c r="R95" s="77"/>
      <c r="S95" s="77"/>
      <c r="T95" s="77"/>
      <c r="V95"/>
      <c r="W95"/>
      <c r="X95"/>
      <c r="Y95"/>
      <c r="Z95"/>
      <c r="AA95"/>
      <c r="AB95"/>
      <c r="AC95"/>
    </row>
    <row r="96" spans="10:29" ht="12" customHeight="1" x14ac:dyDescent="0.2">
      <c r="J96" s="40"/>
      <c r="L96" s="40"/>
      <c r="N96" s="74"/>
      <c r="O96" s="74"/>
      <c r="P96" s="77"/>
      <c r="Q96" s="77"/>
      <c r="R96" s="77"/>
      <c r="S96" s="77"/>
      <c r="T96" s="77"/>
      <c r="V96"/>
      <c r="W96"/>
      <c r="X96"/>
      <c r="Y96"/>
      <c r="Z96"/>
      <c r="AA96"/>
      <c r="AB96"/>
      <c r="AC96"/>
    </row>
    <row r="97" spans="10:29" ht="12" customHeight="1" x14ac:dyDescent="0.2">
      <c r="J97" s="40"/>
      <c r="L97" s="40"/>
      <c r="N97" s="74"/>
      <c r="O97" s="74"/>
      <c r="P97" s="77"/>
      <c r="Q97" s="77"/>
      <c r="R97" s="77"/>
      <c r="S97" s="77"/>
      <c r="T97" s="77"/>
      <c r="V97"/>
      <c r="W97"/>
      <c r="X97"/>
      <c r="Y97"/>
      <c r="Z97"/>
      <c r="AA97"/>
      <c r="AB97"/>
      <c r="AC97"/>
    </row>
    <row r="98" spans="10:29" ht="12" customHeight="1" x14ac:dyDescent="0.2">
      <c r="J98" s="40"/>
      <c r="L98" s="40"/>
      <c r="N98" s="74"/>
      <c r="O98" s="74"/>
      <c r="P98" s="77"/>
      <c r="Q98" s="77"/>
      <c r="R98" s="77"/>
      <c r="S98" s="77"/>
      <c r="T98" s="77"/>
      <c r="V98"/>
      <c r="W98"/>
      <c r="X98"/>
      <c r="Y98"/>
      <c r="Z98"/>
      <c r="AA98"/>
      <c r="AB98"/>
      <c r="AC98"/>
    </row>
    <row r="99" spans="10:29" ht="12" customHeight="1" x14ac:dyDescent="0.2">
      <c r="J99" s="40"/>
      <c r="L99" s="40"/>
      <c r="N99" s="74"/>
      <c r="O99" s="74"/>
      <c r="P99" s="77"/>
      <c r="Q99" s="77"/>
      <c r="R99" s="77"/>
      <c r="S99" s="77"/>
      <c r="T99" s="77"/>
      <c r="V99"/>
      <c r="W99"/>
      <c r="X99"/>
      <c r="Y99"/>
      <c r="Z99"/>
      <c r="AA99"/>
      <c r="AB99"/>
      <c r="AC99"/>
    </row>
    <row r="100" spans="10:29" ht="12" customHeight="1" x14ac:dyDescent="0.2">
      <c r="J100" s="40"/>
      <c r="L100" s="40"/>
      <c r="N100" s="74"/>
      <c r="O100" s="74"/>
      <c r="P100" s="77"/>
      <c r="Q100" s="77"/>
      <c r="R100" s="77"/>
      <c r="S100" s="77"/>
      <c r="T100" s="77"/>
      <c r="V100"/>
      <c r="W100"/>
      <c r="X100"/>
      <c r="Y100"/>
      <c r="Z100"/>
      <c r="AA100"/>
      <c r="AB100"/>
      <c r="AC100"/>
    </row>
    <row r="101" spans="10:29" ht="12" customHeight="1" x14ac:dyDescent="0.2">
      <c r="J101" s="40"/>
      <c r="L101" s="40"/>
      <c r="N101" s="74"/>
      <c r="O101" s="74"/>
      <c r="P101" s="77"/>
      <c r="Q101" s="77"/>
      <c r="R101" s="77"/>
      <c r="S101" s="77"/>
      <c r="T101" s="77"/>
      <c r="V101"/>
      <c r="W101"/>
      <c r="X101"/>
      <c r="Y101"/>
      <c r="Z101"/>
      <c r="AA101"/>
      <c r="AB101"/>
      <c r="AC101"/>
    </row>
    <row r="102" spans="10:29" ht="12" customHeight="1" x14ac:dyDescent="0.2">
      <c r="J102" s="40"/>
      <c r="L102" s="40"/>
      <c r="N102" s="74"/>
      <c r="O102" s="74"/>
      <c r="P102" s="77"/>
      <c r="Q102" s="77"/>
      <c r="R102" s="77"/>
      <c r="S102" s="77"/>
      <c r="T102" s="77"/>
      <c r="V102"/>
      <c r="W102"/>
      <c r="X102"/>
      <c r="Y102"/>
      <c r="Z102"/>
      <c r="AA102"/>
      <c r="AB102"/>
      <c r="AC102"/>
    </row>
    <row r="103" spans="10:29" ht="12" customHeight="1" x14ac:dyDescent="0.2">
      <c r="J103" s="40"/>
      <c r="L103" s="40"/>
      <c r="N103" s="74"/>
      <c r="O103" s="74"/>
      <c r="P103" s="77"/>
      <c r="Q103" s="77"/>
      <c r="R103" s="77"/>
      <c r="S103" s="77"/>
      <c r="T103" s="77"/>
      <c r="V103"/>
      <c r="W103"/>
      <c r="X103"/>
      <c r="Y103"/>
      <c r="Z103"/>
      <c r="AA103"/>
      <c r="AB103"/>
      <c r="AC103"/>
    </row>
    <row r="104" spans="10:29" ht="12" customHeight="1" x14ac:dyDescent="0.2">
      <c r="J104" s="40"/>
      <c r="L104" s="40"/>
      <c r="N104" s="74"/>
      <c r="O104" s="74"/>
      <c r="P104" s="77"/>
      <c r="Q104" s="77"/>
      <c r="R104" s="77"/>
      <c r="S104" s="77"/>
      <c r="T104" s="77"/>
      <c r="V104"/>
      <c r="W104"/>
      <c r="X104"/>
      <c r="Y104"/>
      <c r="Z104"/>
      <c r="AA104"/>
      <c r="AB104"/>
      <c r="AC104"/>
    </row>
    <row r="105" spans="10:29" ht="12" customHeight="1" x14ac:dyDescent="0.2">
      <c r="J105" s="40"/>
      <c r="L105" s="40"/>
      <c r="N105" s="74"/>
      <c r="O105" s="74"/>
      <c r="P105" s="77"/>
      <c r="Q105" s="77"/>
      <c r="R105" s="77"/>
      <c r="S105" s="77"/>
      <c r="T105" s="77"/>
      <c r="V105"/>
      <c r="W105"/>
      <c r="X105"/>
      <c r="Y105"/>
      <c r="Z105"/>
      <c r="AA105"/>
      <c r="AB105"/>
      <c r="AC105"/>
    </row>
    <row r="106" spans="10:29" ht="12" customHeight="1" x14ac:dyDescent="0.2">
      <c r="J106" s="40"/>
      <c r="L106" s="40"/>
      <c r="N106" s="74"/>
      <c r="O106" s="74"/>
      <c r="P106" s="77"/>
      <c r="Q106" s="77"/>
      <c r="R106" s="77"/>
      <c r="S106" s="77"/>
      <c r="T106" s="77"/>
      <c r="V106"/>
      <c r="W106"/>
      <c r="X106"/>
      <c r="Y106"/>
      <c r="Z106"/>
      <c r="AA106"/>
      <c r="AB106"/>
      <c r="AC106"/>
    </row>
    <row r="107" spans="10:29" ht="12" customHeight="1" x14ac:dyDescent="0.2">
      <c r="J107" s="40"/>
      <c r="L107" s="40"/>
      <c r="N107" s="74"/>
      <c r="O107" s="74"/>
      <c r="P107" s="77"/>
      <c r="Q107" s="77"/>
      <c r="R107" s="77"/>
      <c r="S107" s="77"/>
      <c r="T107" s="77"/>
      <c r="V107"/>
      <c r="W107"/>
      <c r="X107"/>
      <c r="Y107"/>
      <c r="Z107"/>
      <c r="AA107"/>
      <c r="AB107"/>
      <c r="AC107"/>
    </row>
    <row r="108" spans="10:29" ht="12" customHeight="1" x14ac:dyDescent="0.2">
      <c r="J108" s="40"/>
      <c r="L108" s="40"/>
      <c r="N108" s="74"/>
      <c r="O108" s="74"/>
      <c r="P108" s="77"/>
      <c r="Q108" s="77"/>
      <c r="R108" s="77"/>
      <c r="S108" s="77"/>
      <c r="T108" s="77"/>
      <c r="V108"/>
      <c r="W108"/>
      <c r="X108"/>
      <c r="Y108"/>
      <c r="Z108"/>
      <c r="AA108"/>
      <c r="AB108"/>
      <c r="AC108"/>
    </row>
    <row r="109" spans="10:29" ht="12" customHeight="1" x14ac:dyDescent="0.2">
      <c r="J109" s="40"/>
      <c r="L109" s="40"/>
      <c r="N109" s="74"/>
      <c r="O109" s="74"/>
      <c r="P109" s="77"/>
      <c r="Q109" s="77"/>
      <c r="R109" s="77"/>
      <c r="S109" s="77"/>
      <c r="T109" s="77"/>
      <c r="V109"/>
      <c r="W109"/>
      <c r="X109"/>
      <c r="Y109"/>
      <c r="Z109"/>
      <c r="AA109"/>
      <c r="AB109"/>
      <c r="AC109"/>
    </row>
    <row r="110" spans="10:29" ht="12" customHeight="1" x14ac:dyDescent="0.2">
      <c r="J110" s="40"/>
      <c r="L110" s="40"/>
      <c r="N110" s="74"/>
      <c r="O110" s="74"/>
      <c r="P110" s="77"/>
      <c r="Q110" s="77"/>
      <c r="R110" s="77"/>
      <c r="S110" s="77"/>
      <c r="T110" s="77"/>
      <c r="V110"/>
      <c r="W110"/>
      <c r="X110"/>
      <c r="Y110"/>
      <c r="Z110"/>
      <c r="AA110"/>
      <c r="AB110"/>
      <c r="AC110"/>
    </row>
    <row r="111" spans="10:29" ht="12" customHeight="1" x14ac:dyDescent="0.2">
      <c r="J111" s="40"/>
      <c r="L111" s="40"/>
      <c r="N111" s="74"/>
      <c r="O111" s="74"/>
      <c r="P111" s="77"/>
      <c r="Q111" s="77"/>
      <c r="R111" s="77"/>
      <c r="S111" s="77"/>
      <c r="T111" s="77"/>
      <c r="V111"/>
      <c r="W111"/>
      <c r="X111"/>
      <c r="Y111"/>
      <c r="Z111"/>
      <c r="AA111"/>
      <c r="AB111"/>
      <c r="AC111"/>
    </row>
    <row r="112" spans="10:29" ht="12" customHeight="1" x14ac:dyDescent="0.2">
      <c r="J112" s="40"/>
      <c r="L112" s="40"/>
      <c r="N112" s="74"/>
      <c r="O112" s="74"/>
      <c r="P112" s="77"/>
      <c r="Q112" s="77"/>
      <c r="R112" s="77"/>
      <c r="S112" s="77"/>
      <c r="T112" s="77"/>
      <c r="V112"/>
      <c r="W112"/>
      <c r="X112"/>
      <c r="Y112"/>
      <c r="Z112"/>
      <c r="AA112"/>
      <c r="AB112"/>
      <c r="AC112"/>
    </row>
    <row r="113" spans="10:29" ht="12" customHeight="1" x14ac:dyDescent="0.2">
      <c r="J113" s="40"/>
      <c r="L113" s="40"/>
      <c r="N113" s="74"/>
      <c r="O113" s="74"/>
      <c r="P113" s="77"/>
      <c r="Q113" s="77"/>
      <c r="R113" s="77"/>
      <c r="S113" s="77"/>
      <c r="T113" s="77"/>
      <c r="V113"/>
      <c r="W113"/>
      <c r="X113"/>
      <c r="Y113"/>
      <c r="Z113"/>
      <c r="AA113"/>
      <c r="AB113"/>
      <c r="AC113"/>
    </row>
    <row r="114" spans="10:29" ht="12" customHeight="1" x14ac:dyDescent="0.2">
      <c r="J114" s="40"/>
      <c r="L114" s="40"/>
      <c r="N114" s="74"/>
      <c r="O114" s="74"/>
      <c r="P114" s="77"/>
      <c r="Q114" s="77"/>
      <c r="R114" s="77"/>
      <c r="S114" s="77"/>
      <c r="T114" s="77"/>
      <c r="V114"/>
      <c r="W114"/>
      <c r="X114"/>
      <c r="Y114"/>
      <c r="Z114"/>
      <c r="AA114"/>
      <c r="AB114"/>
      <c r="AC114"/>
    </row>
    <row r="115" spans="10:29" ht="12" customHeight="1" x14ac:dyDescent="0.2">
      <c r="J115" s="40"/>
      <c r="L115" s="40"/>
      <c r="N115" s="74"/>
      <c r="O115" s="74"/>
      <c r="P115" s="77"/>
      <c r="Q115" s="77"/>
      <c r="R115" s="77"/>
      <c r="S115" s="77"/>
      <c r="T115" s="77"/>
      <c r="V115"/>
      <c r="W115"/>
      <c r="X115"/>
      <c r="Y115"/>
      <c r="Z115"/>
      <c r="AA115"/>
      <c r="AB115"/>
      <c r="AC115"/>
    </row>
    <row r="116" spans="10:29" ht="12" customHeight="1" x14ac:dyDescent="0.2">
      <c r="J116" s="40"/>
      <c r="L116" s="40"/>
      <c r="N116" s="74"/>
      <c r="O116" s="74"/>
      <c r="P116" s="77"/>
      <c r="Q116" s="77"/>
      <c r="R116" s="77"/>
      <c r="S116" s="77"/>
      <c r="T116" s="77"/>
      <c r="V116"/>
      <c r="W116"/>
      <c r="X116"/>
      <c r="Y116"/>
      <c r="Z116"/>
      <c r="AA116"/>
      <c r="AB116"/>
      <c r="AC116"/>
    </row>
    <row r="117" spans="10:29" ht="12" customHeight="1" x14ac:dyDescent="0.2">
      <c r="J117" s="40"/>
      <c r="L117" s="40"/>
      <c r="N117" s="74"/>
      <c r="O117" s="74"/>
      <c r="P117" s="77"/>
      <c r="Q117" s="77"/>
      <c r="R117" s="77"/>
      <c r="S117" s="77"/>
      <c r="T117" s="77"/>
      <c r="V117"/>
      <c r="W117"/>
      <c r="X117"/>
      <c r="Y117"/>
      <c r="Z117"/>
      <c r="AA117"/>
      <c r="AB117"/>
      <c r="AC117"/>
    </row>
    <row r="118" spans="10:29" ht="12" customHeight="1" x14ac:dyDescent="0.2">
      <c r="J118" s="40"/>
      <c r="L118" s="40"/>
      <c r="N118" s="74"/>
      <c r="O118" s="74"/>
      <c r="P118" s="77"/>
      <c r="Q118" s="77"/>
      <c r="R118" s="77"/>
      <c r="S118" s="77"/>
      <c r="T118" s="77"/>
      <c r="V118"/>
      <c r="W118"/>
      <c r="X118"/>
      <c r="Y118"/>
      <c r="Z118"/>
      <c r="AA118"/>
      <c r="AB118"/>
      <c r="AC118"/>
    </row>
    <row r="119" spans="10:29" ht="12" customHeight="1" x14ac:dyDescent="0.2">
      <c r="J119" s="40"/>
      <c r="L119" s="40"/>
      <c r="N119" s="74"/>
      <c r="O119" s="74"/>
      <c r="P119" s="77"/>
      <c r="Q119" s="77"/>
      <c r="R119" s="77"/>
      <c r="S119" s="77"/>
      <c r="T119" s="77"/>
      <c r="V119"/>
      <c r="W119"/>
      <c r="X119"/>
      <c r="Y119"/>
      <c r="Z119"/>
      <c r="AA119"/>
      <c r="AB119"/>
      <c r="AC119"/>
    </row>
    <row r="120" spans="10:29" ht="12" customHeight="1" x14ac:dyDescent="0.2">
      <c r="J120" s="40"/>
      <c r="L120" s="40"/>
      <c r="N120" s="74"/>
      <c r="O120" s="74"/>
      <c r="P120" s="77"/>
      <c r="Q120" s="77"/>
      <c r="R120" s="77"/>
      <c r="S120" s="77"/>
      <c r="T120" s="77"/>
      <c r="V120"/>
      <c r="W120"/>
      <c r="X120"/>
      <c r="Y120"/>
      <c r="Z120"/>
      <c r="AA120"/>
      <c r="AB120"/>
      <c r="AC120"/>
    </row>
    <row r="121" spans="10:29" ht="12" customHeight="1" x14ac:dyDescent="0.2">
      <c r="J121" s="40"/>
      <c r="L121" s="40"/>
      <c r="N121" s="74"/>
      <c r="O121" s="74"/>
      <c r="P121" s="77"/>
      <c r="Q121" s="77"/>
      <c r="R121" s="77"/>
      <c r="S121" s="77"/>
      <c r="T121" s="77"/>
      <c r="V121"/>
      <c r="W121"/>
      <c r="X121"/>
      <c r="Y121"/>
      <c r="Z121"/>
      <c r="AA121"/>
      <c r="AB121"/>
      <c r="AC121"/>
    </row>
    <row r="122" spans="10:29" ht="12" customHeight="1" x14ac:dyDescent="0.2">
      <c r="J122" s="40"/>
      <c r="L122" s="40"/>
      <c r="N122" s="74"/>
      <c r="O122" s="74"/>
      <c r="P122" s="77"/>
      <c r="Q122" s="77"/>
      <c r="R122" s="77"/>
      <c r="S122" s="77"/>
      <c r="T122" s="77"/>
      <c r="V122"/>
      <c r="W122"/>
      <c r="X122"/>
      <c r="Y122"/>
      <c r="Z122"/>
      <c r="AA122"/>
      <c r="AB122"/>
      <c r="AC122"/>
    </row>
    <row r="123" spans="10:29" ht="12" customHeight="1" x14ac:dyDescent="0.2">
      <c r="J123" s="40"/>
      <c r="L123" s="40"/>
      <c r="N123" s="74"/>
      <c r="O123" s="74"/>
      <c r="P123" s="77"/>
      <c r="Q123" s="77"/>
      <c r="R123" s="77"/>
      <c r="S123" s="77"/>
      <c r="T123" s="77"/>
      <c r="V123"/>
      <c r="W123"/>
      <c r="X123"/>
      <c r="Y123"/>
      <c r="Z123"/>
      <c r="AA123"/>
      <c r="AB123"/>
      <c r="AC123"/>
    </row>
    <row r="124" spans="10:29" ht="12" customHeight="1" x14ac:dyDescent="0.2">
      <c r="J124" s="40"/>
      <c r="L124" s="40"/>
      <c r="N124" s="74"/>
      <c r="O124" s="74"/>
      <c r="P124" s="77"/>
      <c r="Q124" s="77"/>
      <c r="R124" s="77"/>
      <c r="S124" s="77"/>
      <c r="T124" s="77"/>
      <c r="V124"/>
      <c r="W124"/>
      <c r="X124"/>
      <c r="Y124"/>
      <c r="Z124"/>
      <c r="AA124"/>
      <c r="AB124"/>
      <c r="AC124"/>
    </row>
    <row r="125" spans="10:29" ht="12" customHeight="1" x14ac:dyDescent="0.2">
      <c r="J125" s="40"/>
      <c r="L125" s="40"/>
      <c r="N125" s="74"/>
      <c r="O125" s="74"/>
      <c r="P125" s="77"/>
      <c r="Q125" s="77"/>
      <c r="R125" s="77"/>
      <c r="S125" s="77"/>
      <c r="T125" s="77"/>
      <c r="V125"/>
      <c r="W125"/>
      <c r="X125"/>
      <c r="Y125"/>
      <c r="Z125"/>
      <c r="AA125"/>
      <c r="AB125"/>
      <c r="AC125"/>
    </row>
    <row r="126" spans="10:29" ht="12" customHeight="1" x14ac:dyDescent="0.2">
      <c r="J126" s="40"/>
      <c r="L126" s="40"/>
      <c r="N126" s="74"/>
      <c r="O126" s="74"/>
      <c r="P126" s="77"/>
      <c r="Q126" s="77"/>
      <c r="R126" s="77"/>
      <c r="S126" s="77"/>
      <c r="T126" s="77"/>
      <c r="V126"/>
      <c r="W126"/>
      <c r="X126"/>
      <c r="Y126"/>
      <c r="Z126"/>
      <c r="AA126"/>
      <c r="AB126"/>
      <c r="AC126"/>
    </row>
    <row r="127" spans="10:29" ht="12" customHeight="1" x14ac:dyDescent="0.2">
      <c r="J127" s="40"/>
      <c r="L127" s="40"/>
      <c r="N127" s="74"/>
      <c r="O127" s="74"/>
      <c r="P127" s="77"/>
      <c r="Q127" s="77"/>
      <c r="R127" s="77"/>
      <c r="S127" s="77"/>
      <c r="T127" s="77"/>
      <c r="V127"/>
      <c r="W127"/>
      <c r="X127"/>
      <c r="Y127"/>
      <c r="Z127"/>
      <c r="AA127"/>
      <c r="AB127"/>
      <c r="AC127"/>
    </row>
    <row r="128" spans="10:29" ht="12" customHeight="1" x14ac:dyDescent="0.2">
      <c r="J128" s="40"/>
      <c r="L128" s="40"/>
      <c r="N128" s="74"/>
      <c r="O128" s="74"/>
      <c r="P128" s="77"/>
      <c r="Q128" s="77"/>
      <c r="R128" s="77"/>
      <c r="S128" s="77"/>
      <c r="T128" s="77"/>
      <c r="V128"/>
      <c r="W128"/>
      <c r="X128"/>
      <c r="Y128"/>
      <c r="Z128"/>
      <c r="AA128"/>
      <c r="AB128"/>
      <c r="AC128"/>
    </row>
    <row r="129" spans="10:29" ht="12" customHeight="1" x14ac:dyDescent="0.2">
      <c r="J129" s="40"/>
      <c r="L129" s="40"/>
      <c r="N129" s="74"/>
      <c r="O129" s="74"/>
      <c r="P129" s="77"/>
      <c r="Q129" s="77"/>
      <c r="R129" s="77"/>
      <c r="S129" s="77"/>
      <c r="T129" s="77"/>
      <c r="V129"/>
      <c r="W129"/>
      <c r="X129"/>
      <c r="Y129"/>
      <c r="Z129"/>
      <c r="AA129"/>
      <c r="AB129"/>
      <c r="AC129"/>
    </row>
    <row r="130" spans="10:29" ht="12" customHeight="1" x14ac:dyDescent="0.2">
      <c r="J130" s="40"/>
      <c r="L130" s="40"/>
      <c r="N130" s="74"/>
      <c r="O130" s="74"/>
      <c r="P130" s="77"/>
      <c r="Q130" s="77"/>
      <c r="R130" s="77"/>
      <c r="S130" s="77"/>
      <c r="T130" s="77"/>
      <c r="V130"/>
      <c r="W130"/>
      <c r="X130"/>
      <c r="Y130"/>
      <c r="Z130"/>
      <c r="AA130"/>
      <c r="AB130"/>
      <c r="AC130"/>
    </row>
    <row r="131" spans="10:29" ht="12" customHeight="1" x14ac:dyDescent="0.2">
      <c r="J131" s="40"/>
      <c r="L131" s="40"/>
      <c r="N131" s="74"/>
      <c r="O131" s="74"/>
      <c r="P131" s="77"/>
      <c r="Q131" s="77"/>
      <c r="R131" s="77"/>
      <c r="S131" s="77"/>
      <c r="T131" s="77"/>
      <c r="V131"/>
      <c r="W131"/>
      <c r="X131"/>
      <c r="Y131"/>
      <c r="Z131"/>
      <c r="AA131"/>
      <c r="AB131"/>
      <c r="AC131"/>
    </row>
    <row r="132" spans="10:29" ht="12" customHeight="1" x14ac:dyDescent="0.2">
      <c r="J132" s="40"/>
      <c r="L132" s="40"/>
      <c r="N132" s="74"/>
      <c r="O132" s="74"/>
      <c r="P132" s="77"/>
      <c r="Q132" s="77"/>
      <c r="R132" s="77"/>
      <c r="S132" s="77"/>
      <c r="T132" s="77"/>
      <c r="V132"/>
      <c r="W132"/>
      <c r="X132"/>
      <c r="Y132"/>
      <c r="Z132"/>
      <c r="AA132"/>
      <c r="AB132"/>
      <c r="AC132"/>
    </row>
    <row r="133" spans="10:29" ht="12" customHeight="1" x14ac:dyDescent="0.2">
      <c r="J133" s="40"/>
      <c r="L133" s="40"/>
      <c r="N133" s="74"/>
      <c r="O133" s="74"/>
      <c r="P133" s="77"/>
      <c r="Q133" s="77"/>
      <c r="R133" s="77"/>
      <c r="S133" s="77"/>
      <c r="T133" s="77"/>
      <c r="V133"/>
      <c r="W133"/>
      <c r="X133"/>
      <c r="Y133"/>
      <c r="Z133"/>
      <c r="AA133"/>
      <c r="AB133"/>
      <c r="AC133"/>
    </row>
    <row r="134" spans="10:29" ht="12" customHeight="1" x14ac:dyDescent="0.2">
      <c r="J134" s="40"/>
      <c r="L134" s="40"/>
      <c r="N134" s="74"/>
      <c r="O134" s="74"/>
      <c r="P134" s="77"/>
      <c r="Q134" s="77"/>
      <c r="R134" s="77"/>
      <c r="S134" s="77"/>
      <c r="T134" s="77"/>
      <c r="V134"/>
      <c r="W134"/>
      <c r="X134"/>
      <c r="Y134"/>
      <c r="Z134"/>
      <c r="AA134"/>
      <c r="AB134"/>
      <c r="AC134"/>
    </row>
    <row r="135" spans="10:29" ht="12" customHeight="1" x14ac:dyDescent="0.2">
      <c r="J135" s="40"/>
      <c r="L135" s="40"/>
      <c r="N135" s="74"/>
      <c r="O135" s="74"/>
      <c r="P135" s="77"/>
      <c r="Q135" s="77"/>
      <c r="R135" s="77"/>
      <c r="S135" s="77"/>
      <c r="T135" s="77"/>
      <c r="V135"/>
      <c r="W135"/>
      <c r="X135"/>
      <c r="Y135"/>
      <c r="Z135"/>
      <c r="AA135"/>
      <c r="AB135"/>
      <c r="AC135"/>
    </row>
    <row r="136" spans="10:29" ht="12" customHeight="1" x14ac:dyDescent="0.2">
      <c r="J136" s="40"/>
      <c r="L136" s="40"/>
      <c r="N136" s="74"/>
      <c r="O136" s="74"/>
      <c r="P136" s="77"/>
      <c r="Q136" s="77"/>
      <c r="R136" s="77"/>
      <c r="S136" s="77"/>
      <c r="T136" s="77"/>
      <c r="V136"/>
      <c r="W136"/>
      <c r="X136"/>
      <c r="Y136"/>
      <c r="Z136"/>
      <c r="AA136"/>
      <c r="AB136"/>
      <c r="AC136"/>
    </row>
    <row r="137" spans="10:29" ht="12" customHeight="1" x14ac:dyDescent="0.2">
      <c r="J137" s="40"/>
      <c r="L137" s="40"/>
      <c r="N137" s="74"/>
      <c r="O137" s="74"/>
      <c r="P137" s="77"/>
      <c r="Q137" s="77"/>
      <c r="R137" s="77"/>
      <c r="S137" s="77"/>
      <c r="T137" s="77"/>
      <c r="V137"/>
      <c r="W137"/>
      <c r="X137"/>
      <c r="Y137"/>
      <c r="Z137"/>
      <c r="AA137"/>
      <c r="AB137"/>
      <c r="AC137"/>
    </row>
    <row r="138" spans="10:29" ht="12" customHeight="1" x14ac:dyDescent="0.2">
      <c r="J138" s="40"/>
      <c r="L138" s="40"/>
      <c r="N138" s="74"/>
      <c r="O138" s="74"/>
      <c r="P138" s="77"/>
      <c r="Q138" s="77"/>
      <c r="R138" s="77"/>
      <c r="S138" s="77"/>
      <c r="T138" s="77"/>
      <c r="V138"/>
      <c r="W138"/>
      <c r="X138"/>
      <c r="Y138"/>
      <c r="Z138"/>
      <c r="AA138"/>
      <c r="AB138"/>
      <c r="AC138"/>
    </row>
    <row r="139" spans="10:29" ht="12" customHeight="1" x14ac:dyDescent="0.2">
      <c r="J139" s="40"/>
      <c r="L139" s="40"/>
      <c r="N139" s="74"/>
      <c r="O139" s="74"/>
      <c r="P139" s="77"/>
      <c r="Q139" s="77"/>
      <c r="R139" s="77"/>
      <c r="S139" s="77"/>
      <c r="T139" s="77"/>
      <c r="V139"/>
      <c r="W139"/>
      <c r="X139"/>
      <c r="Y139"/>
      <c r="Z139"/>
      <c r="AA139"/>
      <c r="AB139"/>
      <c r="AC139"/>
    </row>
    <row r="140" spans="10:29" ht="12" customHeight="1" x14ac:dyDescent="0.2">
      <c r="J140" s="40"/>
      <c r="L140" s="40"/>
      <c r="N140" s="74"/>
      <c r="O140" s="74"/>
      <c r="P140" s="77"/>
      <c r="Q140" s="77"/>
      <c r="R140" s="77"/>
      <c r="S140" s="77"/>
      <c r="T140" s="77"/>
      <c r="V140"/>
      <c r="W140"/>
      <c r="X140"/>
      <c r="Y140"/>
      <c r="Z140"/>
      <c r="AA140"/>
      <c r="AB140"/>
      <c r="AC140"/>
    </row>
    <row r="141" spans="10:29" ht="12" customHeight="1" x14ac:dyDescent="0.2">
      <c r="J141" s="40"/>
      <c r="L141" s="40"/>
      <c r="N141" s="74"/>
      <c r="O141" s="74"/>
      <c r="P141" s="77"/>
      <c r="Q141" s="77"/>
      <c r="R141" s="77"/>
      <c r="S141" s="77"/>
      <c r="T141" s="77"/>
      <c r="V141"/>
      <c r="W141"/>
      <c r="X141"/>
      <c r="Y141"/>
      <c r="Z141"/>
      <c r="AA141"/>
      <c r="AB141"/>
      <c r="AC141"/>
    </row>
    <row r="142" spans="10:29" ht="12" customHeight="1" x14ac:dyDescent="0.2">
      <c r="J142" s="40"/>
      <c r="L142" s="77"/>
      <c r="N142" s="40"/>
      <c r="P142" s="40"/>
      <c r="R142" s="74"/>
      <c r="T142" s="77"/>
      <c r="W142" s="77"/>
      <c r="X142" s="77"/>
      <c r="Z142"/>
      <c r="AA142"/>
      <c r="AB142"/>
      <c r="AC142"/>
    </row>
    <row r="143" spans="10:29" ht="12" customHeight="1" x14ac:dyDescent="0.2">
      <c r="J143" s="40"/>
      <c r="L143" s="77"/>
      <c r="N143" s="40"/>
      <c r="P143" s="40"/>
      <c r="R143" s="74"/>
      <c r="T143" s="77"/>
      <c r="W143" s="77"/>
      <c r="X143" s="77"/>
      <c r="Z143"/>
      <c r="AA143"/>
      <c r="AB143"/>
      <c r="AC143"/>
    </row>
    <row r="144" spans="10:29" ht="12" customHeight="1" x14ac:dyDescent="0.2">
      <c r="J144" s="40"/>
      <c r="L144" s="77"/>
      <c r="N144" s="40"/>
      <c r="P144" s="40"/>
      <c r="R144" s="74"/>
      <c r="T144" s="77"/>
      <c r="W144" s="77"/>
      <c r="X144" s="77"/>
      <c r="Z144"/>
      <c r="AA144"/>
      <c r="AB144"/>
      <c r="AC144"/>
    </row>
    <row r="145" spans="10:29" ht="12" customHeight="1" x14ac:dyDescent="0.2">
      <c r="J145" s="40"/>
      <c r="L145" s="77"/>
      <c r="N145" s="40"/>
      <c r="P145" s="40"/>
      <c r="R145" s="74"/>
      <c r="T145" s="77"/>
      <c r="W145" s="77"/>
      <c r="X145" s="77"/>
      <c r="Z145"/>
      <c r="AA145"/>
      <c r="AB145"/>
      <c r="AC145"/>
    </row>
    <row r="146" spans="10:29" ht="12" customHeight="1" x14ac:dyDescent="0.2">
      <c r="J146" s="40"/>
      <c r="L146" s="77"/>
      <c r="N146" s="40"/>
      <c r="P146" s="40"/>
      <c r="R146" s="74"/>
      <c r="T146" s="77"/>
      <c r="W146" s="77"/>
      <c r="X146" s="77"/>
      <c r="Z146"/>
      <c r="AA146"/>
      <c r="AB146"/>
      <c r="AC146"/>
    </row>
    <row r="147" spans="10:29" ht="12" customHeight="1" x14ac:dyDescent="0.2">
      <c r="J147" s="40"/>
      <c r="L147" s="77"/>
      <c r="N147" s="40"/>
      <c r="P147" s="40"/>
      <c r="R147" s="74"/>
      <c r="T147" s="77"/>
      <c r="W147" s="77"/>
      <c r="X147" s="77"/>
      <c r="Z147"/>
      <c r="AA147"/>
      <c r="AB147"/>
      <c r="AC147"/>
    </row>
    <row r="148" spans="10:29" ht="12" customHeight="1" x14ac:dyDescent="0.2">
      <c r="J148" s="40"/>
      <c r="L148" s="77"/>
      <c r="N148" s="40"/>
      <c r="P148" s="40"/>
      <c r="R148" s="74"/>
      <c r="T148" s="77"/>
      <c r="W148" s="77"/>
      <c r="X148" s="77"/>
      <c r="Z148"/>
      <c r="AA148"/>
      <c r="AB148"/>
      <c r="AC148"/>
    </row>
    <row r="149" spans="10:29" ht="12" customHeight="1" x14ac:dyDescent="0.2">
      <c r="J149" s="40"/>
      <c r="L149" s="40"/>
      <c r="N149" s="40"/>
      <c r="P149" s="40"/>
      <c r="Q149" s="77"/>
      <c r="R149" s="74"/>
      <c r="T149" s="77"/>
      <c r="W149" s="77"/>
      <c r="X149" s="77"/>
      <c r="Z149"/>
      <c r="AA149"/>
      <c r="AB149"/>
      <c r="AC149"/>
    </row>
    <row r="150" spans="10:29" ht="12" customHeight="1" x14ac:dyDescent="0.2">
      <c r="J150" s="40"/>
      <c r="L150" s="40"/>
      <c r="N150" s="40"/>
      <c r="P150" s="40"/>
      <c r="Q150" s="77"/>
      <c r="R150" s="74"/>
      <c r="T150" s="77"/>
      <c r="W150" s="77"/>
      <c r="X150" s="77"/>
      <c r="Z150"/>
      <c r="AA150"/>
      <c r="AB150"/>
      <c r="AC150"/>
    </row>
    <row r="151" spans="10:29" ht="12" customHeight="1" x14ac:dyDescent="0.2">
      <c r="J151" s="40"/>
      <c r="L151" s="40"/>
      <c r="N151" s="40"/>
      <c r="P151" s="40"/>
      <c r="Q151" s="77"/>
      <c r="R151" s="74"/>
      <c r="T151" s="77"/>
      <c r="W151" s="77"/>
      <c r="X151" s="77"/>
      <c r="Z151"/>
      <c r="AA151"/>
      <c r="AB151"/>
      <c r="AC151"/>
    </row>
  </sheetData>
  <sortState ref="B3:Q70">
    <sortCondition descending="1" ref="M3:M70"/>
  </sortState>
  <mergeCells count="4">
    <mergeCell ref="I2:J2"/>
    <mergeCell ref="K2:L2"/>
    <mergeCell ref="O2:P2"/>
    <mergeCell ref="M2:N2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90" zoomScaleNormal="90" workbookViewId="0"/>
  </sheetViews>
  <sheetFormatPr defaultColWidth="11.5703125" defaultRowHeight="12.75" x14ac:dyDescent="0.2"/>
  <cols>
    <col min="1" max="1" width="5.5703125" style="68" customWidth="1"/>
    <col min="2" max="2" width="10.5703125" style="46" customWidth="1"/>
    <col min="3" max="3" width="27" style="46" bestFit="1" customWidth="1"/>
    <col min="4" max="4" width="31.5703125" style="225" bestFit="1" customWidth="1"/>
    <col min="5" max="5" width="0.85546875" customWidth="1"/>
    <col min="6" max="6" width="7.42578125" style="36" customWidth="1"/>
    <col min="7" max="7" width="7.42578125" style="43" customWidth="1"/>
    <col min="8" max="8" width="5.140625" style="32" bestFit="1" customWidth="1"/>
    <col min="9" max="9" width="6.140625" style="39" customWidth="1"/>
    <col min="10" max="10" width="6.42578125" style="226" bestFit="1" customWidth="1"/>
    <col min="11" max="11" width="23.85546875" customWidth="1"/>
    <col min="12" max="13" width="8.85546875" style="68" customWidth="1"/>
    <col min="14" max="14" width="25.85546875" style="46" customWidth="1"/>
    <col min="15" max="15" width="32" style="46" bestFit="1" customWidth="1"/>
    <col min="16" max="16" width="8.85546875" style="68" customWidth="1"/>
    <col min="17" max="17" width="7.5703125" style="46" customWidth="1"/>
  </cols>
  <sheetData>
    <row r="1" spans="1:17" s="73" customFormat="1" ht="24" customHeight="1" x14ac:dyDescent="0.2">
      <c r="A1" s="122"/>
      <c r="B1" s="124"/>
      <c r="C1" s="199" t="s">
        <v>1198</v>
      </c>
      <c r="D1" s="233"/>
      <c r="F1" s="36"/>
      <c r="G1" s="43"/>
      <c r="H1" s="32"/>
      <c r="I1" s="39"/>
      <c r="J1" s="226"/>
      <c r="L1" s="2"/>
      <c r="M1" s="2"/>
    </row>
    <row r="2" spans="1:17" s="73" customFormat="1" ht="42.75" customHeight="1" x14ac:dyDescent="0.2">
      <c r="A2" s="33" t="s">
        <v>27</v>
      </c>
      <c r="B2" s="33"/>
      <c r="C2" s="33" t="s">
        <v>29</v>
      </c>
      <c r="D2" s="33" t="s">
        <v>40</v>
      </c>
      <c r="F2" s="33" t="s">
        <v>36</v>
      </c>
      <c r="G2" s="33" t="s">
        <v>35</v>
      </c>
      <c r="H2" s="33" t="s">
        <v>31</v>
      </c>
      <c r="I2" s="407" t="s">
        <v>41</v>
      </c>
      <c r="J2" s="411"/>
      <c r="L2" s="166" t="s">
        <v>244</v>
      </c>
      <c r="M2" s="166"/>
      <c r="N2" s="166" t="s">
        <v>110</v>
      </c>
      <c r="O2" s="166" t="s">
        <v>111</v>
      </c>
      <c r="P2" s="166" t="s">
        <v>245</v>
      </c>
      <c r="Q2" s="166" t="s">
        <v>112</v>
      </c>
    </row>
    <row r="3" spans="1:17" x14ac:dyDescent="0.2">
      <c r="A3" s="97">
        <v>1</v>
      </c>
      <c r="B3" s="101" t="s">
        <v>1154</v>
      </c>
      <c r="C3" s="99" t="s">
        <v>159</v>
      </c>
      <c r="D3" s="98" t="s">
        <v>1153</v>
      </c>
      <c r="F3" s="97" t="s">
        <v>83</v>
      </c>
      <c r="G3" s="100">
        <v>11</v>
      </c>
      <c r="H3" s="235" t="s">
        <v>46</v>
      </c>
      <c r="I3" s="97">
        <v>1</v>
      </c>
      <c r="J3" s="38">
        <f>IF(OR(I3="DSQ",I3="RAF",I3="DNC",I3="DPG"),0,IF(OR(I3="DNS",I3="DNF"),100*(($G3-$G3+1)/$G3)+10*(LOG($G3/$G3)),100*(($G3-I3+1)/$G3)+10*(LOG($G3/I3))))</f>
        <v>110.41392685158225</v>
      </c>
      <c r="L3" s="240" t="s">
        <v>83</v>
      </c>
      <c r="M3" s="240" t="s">
        <v>1154</v>
      </c>
      <c r="N3" s="241" t="s">
        <v>159</v>
      </c>
      <c r="O3" s="241" t="s">
        <v>1153</v>
      </c>
      <c r="P3" s="242" t="s">
        <v>46</v>
      </c>
      <c r="Q3" s="243" t="s">
        <v>83</v>
      </c>
    </row>
    <row r="4" spans="1:17" x14ac:dyDescent="0.2">
      <c r="A4" s="97">
        <v>2</v>
      </c>
      <c r="B4" s="101" t="s">
        <v>1183</v>
      </c>
      <c r="C4" s="99" t="s">
        <v>1181</v>
      </c>
      <c r="D4" s="98" t="s">
        <v>1182</v>
      </c>
      <c r="F4" s="97" t="s">
        <v>83</v>
      </c>
      <c r="G4" s="100">
        <v>9</v>
      </c>
      <c r="H4" s="235" t="s">
        <v>72</v>
      </c>
      <c r="I4" s="97">
        <v>1</v>
      </c>
      <c r="J4" s="38">
        <f>IF(OR(I4="DSQ",I4="RAF",I4="DNC",I4="DPG"),0,IF(OR(I4="DNS",I4="DNF"),100*(($G4-$G4+1)/$G4)+10*(LOG($G4/$G4)),100*(($G4-I4+1)/$G4)+10*(LOG($G4/I4))))</f>
        <v>109.54242509439325</v>
      </c>
      <c r="L4" s="240" t="s">
        <v>85</v>
      </c>
      <c r="M4" s="240" t="s">
        <v>1156</v>
      </c>
      <c r="N4" s="241" t="s">
        <v>1091</v>
      </c>
      <c r="O4" s="241" t="s">
        <v>1155</v>
      </c>
      <c r="P4" s="242" t="s">
        <v>46</v>
      </c>
      <c r="Q4" s="244" t="s">
        <v>85</v>
      </c>
    </row>
    <row r="5" spans="1:17" x14ac:dyDescent="0.2">
      <c r="A5" s="97">
        <v>3</v>
      </c>
      <c r="B5" s="101" t="s">
        <v>1178</v>
      </c>
      <c r="C5" s="99" t="s">
        <v>136</v>
      </c>
      <c r="D5" s="98" t="s">
        <v>1177</v>
      </c>
      <c r="F5" s="97" t="s">
        <v>83</v>
      </c>
      <c r="G5" s="100">
        <v>3</v>
      </c>
      <c r="H5" s="235" t="s">
        <v>73</v>
      </c>
      <c r="I5" s="97">
        <v>1</v>
      </c>
      <c r="J5" s="38">
        <f>IF(OR(I5="DSQ",I5="RAF",I5="DNC",I5="DPG"),0,IF(OR(I5="DNS",I5="DNF"),100*(($G5-$G5+1)/$G5)+10*(LOG($G5/$G5)),100*(($G5-I5+1)/$G5)+10*(LOG($G5/I5))))</f>
        <v>104.77121254719663</v>
      </c>
      <c r="L5" s="240" t="s">
        <v>87</v>
      </c>
      <c r="M5" s="240" t="s">
        <v>1157</v>
      </c>
      <c r="N5" s="241" t="s">
        <v>246</v>
      </c>
      <c r="O5" s="241" t="s">
        <v>234</v>
      </c>
      <c r="P5" s="242" t="s">
        <v>46</v>
      </c>
      <c r="Q5" s="244" t="s">
        <v>87</v>
      </c>
    </row>
    <row r="6" spans="1:17" x14ac:dyDescent="0.2">
      <c r="A6" s="97">
        <v>4</v>
      </c>
      <c r="B6" s="101" t="s">
        <v>1156</v>
      </c>
      <c r="C6" s="99" t="s">
        <v>1091</v>
      </c>
      <c r="D6" s="98" t="s">
        <v>1155</v>
      </c>
      <c r="F6" s="97" t="s">
        <v>85</v>
      </c>
      <c r="G6" s="100">
        <v>11</v>
      </c>
      <c r="H6" s="235" t="s">
        <v>46</v>
      </c>
      <c r="I6" s="97">
        <v>2</v>
      </c>
      <c r="J6" s="38">
        <f>IF(OR(I6="DSQ",I6="RAF",I6="DNC",I6="DPG"),0,IF(OR(I6="DNS",I6="DNF"),100*(($G6-$G6+1)/$G6)+10*(LOG($G6/$G6)),100*(($G6-I6+1)/$G6)+10*(LOG($G6/I6))))</f>
        <v>98.31271780403334</v>
      </c>
      <c r="L6" s="240" t="s">
        <v>84</v>
      </c>
      <c r="M6" s="240" t="s">
        <v>1159</v>
      </c>
      <c r="N6" s="241" t="s">
        <v>166</v>
      </c>
      <c r="O6" s="241" t="s">
        <v>1158</v>
      </c>
      <c r="P6" s="242" t="s">
        <v>46</v>
      </c>
      <c r="Q6" s="244" t="s">
        <v>84</v>
      </c>
    </row>
    <row r="7" spans="1:17" x14ac:dyDescent="0.2">
      <c r="A7" s="97">
        <v>5</v>
      </c>
      <c r="B7" s="101" t="s">
        <v>1185</v>
      </c>
      <c r="C7" s="99" t="s">
        <v>394</v>
      </c>
      <c r="D7" s="98" t="s">
        <v>1184</v>
      </c>
      <c r="F7" s="97" t="s">
        <v>85</v>
      </c>
      <c r="G7" s="100">
        <v>9</v>
      </c>
      <c r="H7" s="235" t="s">
        <v>72</v>
      </c>
      <c r="I7" s="97">
        <v>2</v>
      </c>
      <c r="J7" s="38">
        <f>IF(OR(I7="DSQ",I7="RAF",I7="DNC",I7="DPG"),0,IF(OR(I7="DNS",I7="DNF"),100*(($G7-$G7+1)/$G7)+10*(LOG($G7/$G7)),100*(($G7-I7+1)/$G7)+10*(LOG($G7/I7))))</f>
        <v>95.421014026642325</v>
      </c>
      <c r="L7" s="240" t="s">
        <v>89</v>
      </c>
      <c r="M7" s="240" t="s">
        <v>1162</v>
      </c>
      <c r="N7" s="241" t="s">
        <v>1160</v>
      </c>
      <c r="O7" s="241" t="s">
        <v>1161</v>
      </c>
      <c r="P7" s="242" t="s">
        <v>46</v>
      </c>
      <c r="Q7" s="244" t="s">
        <v>89</v>
      </c>
    </row>
    <row r="8" spans="1:17" x14ac:dyDescent="0.2">
      <c r="A8" s="97">
        <v>6</v>
      </c>
      <c r="B8" s="101" t="s">
        <v>1157</v>
      </c>
      <c r="C8" s="99" t="s">
        <v>246</v>
      </c>
      <c r="D8" s="98" t="s">
        <v>234</v>
      </c>
      <c r="F8" s="97" t="s">
        <v>87</v>
      </c>
      <c r="G8" s="100">
        <v>11</v>
      </c>
      <c r="H8" s="235" t="s">
        <v>46</v>
      </c>
      <c r="I8" s="97">
        <v>3</v>
      </c>
      <c r="J8" s="38">
        <f>IF(OR(I8="DSQ",I8="RAF",I8="DNC",I8="DPG"),0,IF(OR(I8="DNS",I8="DNF"),100*(($G8-$G8+1)/$G8)+10*(LOG($G8/$G8)),100*(($G8-I8+1)/$G8)+10*(LOG($G8/I8))))</f>
        <v>87.460896122567448</v>
      </c>
      <c r="L8" s="240" t="s">
        <v>93</v>
      </c>
      <c r="M8" s="240" t="s">
        <v>1164</v>
      </c>
      <c r="N8" s="241" t="s">
        <v>160</v>
      </c>
      <c r="O8" s="241" t="s">
        <v>1163</v>
      </c>
      <c r="P8" s="242" t="s">
        <v>46</v>
      </c>
      <c r="Q8" s="244" t="s">
        <v>93</v>
      </c>
    </row>
    <row r="9" spans="1:17" x14ac:dyDescent="0.2">
      <c r="A9" s="97">
        <v>7</v>
      </c>
      <c r="B9" s="101" t="s">
        <v>1187</v>
      </c>
      <c r="C9" s="99" t="s">
        <v>609</v>
      </c>
      <c r="D9" s="98" t="s">
        <v>1186</v>
      </c>
      <c r="F9" s="97" t="s">
        <v>87</v>
      </c>
      <c r="G9" s="100">
        <v>9</v>
      </c>
      <c r="H9" s="235" t="s">
        <v>72</v>
      </c>
      <c r="I9" s="97">
        <v>3</v>
      </c>
      <c r="J9" s="38">
        <f>IF(OR(I9="DSQ",I9="RAF",I9="DNC",I9="DPG"),0,IF(OR(I9="DNS",I9="DNF"),100*(($G9-$G9+1)/$G9)+10*(LOG($G9/$G9)),100*(($G9-I9+1)/$G9)+10*(LOG($G9/I9))))</f>
        <v>82.548990324974412</v>
      </c>
      <c r="L9" s="240" t="s">
        <v>312</v>
      </c>
      <c r="M9" s="240" t="s">
        <v>1167</v>
      </c>
      <c r="N9" s="241" t="s">
        <v>1165</v>
      </c>
      <c r="O9" s="241" t="s">
        <v>1166</v>
      </c>
      <c r="P9" s="242" t="s">
        <v>46</v>
      </c>
      <c r="Q9" s="244" t="s">
        <v>32</v>
      </c>
    </row>
    <row r="10" spans="1:17" x14ac:dyDescent="0.2">
      <c r="A10" s="97">
        <v>8</v>
      </c>
      <c r="B10" s="101" t="s">
        <v>1159</v>
      </c>
      <c r="C10" s="99" t="s">
        <v>166</v>
      </c>
      <c r="D10" s="98" t="s">
        <v>1158</v>
      </c>
      <c r="F10" s="97" t="s">
        <v>84</v>
      </c>
      <c r="G10" s="100">
        <v>11</v>
      </c>
      <c r="H10" s="235" t="s">
        <v>46</v>
      </c>
      <c r="I10" s="97">
        <v>4</v>
      </c>
      <c r="J10" s="38">
        <f>IF(OR(I10="DSQ",I10="RAF",I10="DNC",I10="DPG"),0,IF(OR(I10="DNS",I10="DNF"),100*(($G10-$G10+1)/$G10)+10*(LOG($G10/$G10)),100*(($G10-I10+1)/$G10)+10*(LOG($G10/I10))))</f>
        <v>77.120599665575355</v>
      </c>
      <c r="L10" s="240" t="s">
        <v>312</v>
      </c>
      <c r="M10" s="240" t="s">
        <v>1169</v>
      </c>
      <c r="N10" s="241" t="s">
        <v>163</v>
      </c>
      <c r="O10" s="241" t="s">
        <v>1168</v>
      </c>
      <c r="P10" s="242" t="s">
        <v>46</v>
      </c>
      <c r="Q10" s="244" t="s">
        <v>32</v>
      </c>
    </row>
    <row r="11" spans="1:17" x14ac:dyDescent="0.2">
      <c r="A11" s="97">
        <v>9</v>
      </c>
      <c r="B11" s="101" t="s">
        <v>1189</v>
      </c>
      <c r="C11" s="99" t="s">
        <v>644</v>
      </c>
      <c r="D11" s="98" t="s">
        <v>1188</v>
      </c>
      <c r="F11" s="97" t="s">
        <v>84</v>
      </c>
      <c r="G11" s="100">
        <v>9</v>
      </c>
      <c r="H11" s="235" t="s">
        <v>72</v>
      </c>
      <c r="I11" s="97">
        <v>4</v>
      </c>
      <c r="J11" s="38">
        <f>IF(OR(I11="DSQ",I11="RAF",I11="DNC",I11="DPG"),0,IF(OR(I11="DNS",I11="DNF"),100*(($G11-$G11+1)/$G11)+10*(LOG($G11/$G11)),100*(($G11-I11+1)/$G11)+10*(LOG($G11/I11))))</f>
        <v>70.188491847780284</v>
      </c>
      <c r="L11" s="240" t="s">
        <v>312</v>
      </c>
      <c r="M11" s="240" t="s">
        <v>1171</v>
      </c>
      <c r="N11" s="241" t="s">
        <v>1170</v>
      </c>
      <c r="O11" s="241" t="s">
        <v>232</v>
      </c>
      <c r="P11" s="242" t="s">
        <v>46</v>
      </c>
      <c r="Q11" s="244" t="s">
        <v>32</v>
      </c>
    </row>
    <row r="12" spans="1:17" x14ac:dyDescent="0.2">
      <c r="A12" s="97">
        <v>10</v>
      </c>
      <c r="B12" s="101" t="s">
        <v>1179</v>
      </c>
      <c r="C12" s="99" t="s">
        <v>149</v>
      </c>
      <c r="D12" s="98" t="s">
        <v>240</v>
      </c>
      <c r="F12" s="97" t="s">
        <v>85</v>
      </c>
      <c r="G12" s="100">
        <v>3</v>
      </c>
      <c r="H12" s="235" t="s">
        <v>73</v>
      </c>
      <c r="I12" s="97">
        <v>2</v>
      </c>
      <c r="J12" s="38">
        <f>IF(OR(I12="DSQ",I12="RAF",I12="DNC",I12="DPG"),0,IF(OR(I12="DNS",I12="DNF"),100*(($G12-$G12+1)/$G12)+10*(LOG($G12/$G12)),100*(($G12-I12+1)/$G12)+10*(LOG($G12/I12))))</f>
        <v>68.427579257223471</v>
      </c>
      <c r="L12" s="240" t="s">
        <v>312</v>
      </c>
      <c r="M12" s="240" t="s">
        <v>1173</v>
      </c>
      <c r="N12" s="241" t="s">
        <v>130</v>
      </c>
      <c r="O12" s="241" t="s">
        <v>1172</v>
      </c>
      <c r="P12" s="242" t="s">
        <v>46</v>
      </c>
      <c r="Q12" s="245" t="s">
        <v>32</v>
      </c>
    </row>
    <row r="13" spans="1:17" x14ac:dyDescent="0.2">
      <c r="A13" s="97">
        <v>11</v>
      </c>
      <c r="B13" s="101" t="s">
        <v>1162</v>
      </c>
      <c r="C13" s="99" t="s">
        <v>1160</v>
      </c>
      <c r="D13" s="98" t="s">
        <v>1161</v>
      </c>
      <c r="F13" s="97" t="s">
        <v>89</v>
      </c>
      <c r="G13" s="100">
        <v>11</v>
      </c>
      <c r="H13" s="235" t="s">
        <v>46</v>
      </c>
      <c r="I13" s="97">
        <v>5</v>
      </c>
      <c r="J13" s="38">
        <f>IF(OR(I13="DSQ",I13="RAF",I13="DNC",I13="DPG"),0,IF(OR(I13="DNS",I13="DNF"),100*(($G13-$G13+1)/$G13)+10*(LOG($G13/$G13)),100*(($G13-I13+1)/$G13)+10*(LOG($G13/I13))))</f>
        <v>67.060590444585699</v>
      </c>
      <c r="L13" s="240" t="s">
        <v>312</v>
      </c>
      <c r="M13" s="240" t="s">
        <v>1176</v>
      </c>
      <c r="N13" s="241" t="s">
        <v>1174</v>
      </c>
      <c r="O13" s="241" t="s">
        <v>1175</v>
      </c>
      <c r="P13" s="242" t="s">
        <v>46</v>
      </c>
      <c r="Q13" s="245" t="s">
        <v>32</v>
      </c>
    </row>
    <row r="14" spans="1:17" x14ac:dyDescent="0.2">
      <c r="A14" s="97">
        <v>12</v>
      </c>
      <c r="B14" s="101" t="s">
        <v>1191</v>
      </c>
      <c r="C14" s="99" t="s">
        <v>146</v>
      </c>
      <c r="D14" s="98" t="s">
        <v>1190</v>
      </c>
      <c r="F14" s="97" t="s">
        <v>89</v>
      </c>
      <c r="G14" s="100">
        <v>9</v>
      </c>
      <c r="H14" s="235" t="s">
        <v>72</v>
      </c>
      <c r="I14" s="97">
        <v>5</v>
      </c>
      <c r="J14" s="38">
        <f>IF(OR(I14="DSQ",I14="RAF",I14="DNC",I14="DPG"),0,IF(OR(I14="DNS",I14="DNF"),100*(($G14-$G14+1)/$G14)+10*(LOG($G14/$G14)),100*(($G14-I14+1)/$G14)+10*(LOG($G14/I14))))</f>
        <v>58.108280606588615</v>
      </c>
      <c r="L14" s="190" t="s">
        <v>83</v>
      </c>
      <c r="M14" s="190" t="s">
        <v>1178</v>
      </c>
      <c r="N14" s="165" t="s">
        <v>136</v>
      </c>
      <c r="O14" s="165" t="s">
        <v>1177</v>
      </c>
      <c r="P14" s="189" t="s">
        <v>73</v>
      </c>
      <c r="Q14" s="246" t="s">
        <v>83</v>
      </c>
    </row>
    <row r="15" spans="1:17" x14ac:dyDescent="0.2">
      <c r="A15" s="97">
        <v>13</v>
      </c>
      <c r="B15" s="101" t="s">
        <v>1164</v>
      </c>
      <c r="C15" s="99" t="s">
        <v>160</v>
      </c>
      <c r="D15" s="98" t="s">
        <v>1163</v>
      </c>
      <c r="F15" s="97" t="s">
        <v>93</v>
      </c>
      <c r="G15" s="100">
        <v>11</v>
      </c>
      <c r="H15" s="235" t="s">
        <v>46</v>
      </c>
      <c r="I15" s="97">
        <v>6</v>
      </c>
      <c r="J15" s="38">
        <f>IF(OR(I15="DSQ",I15="RAF",I15="DNC",I15="DPG"),0,IF(OR(I15="DNS",I15="DNF"),100*(($G15-$G15+1)/$G15)+10*(LOG($G15/$G15)),100*(($G15-I15+1)/$G15)+10*(LOG($G15/I15))))</f>
        <v>57.177868893200355</v>
      </c>
      <c r="L15" s="190" t="s">
        <v>85</v>
      </c>
      <c r="M15" s="190" t="s">
        <v>1179</v>
      </c>
      <c r="N15" s="165" t="s">
        <v>149</v>
      </c>
      <c r="O15" s="165" t="s">
        <v>240</v>
      </c>
      <c r="P15" s="189" t="s">
        <v>73</v>
      </c>
      <c r="Q15" s="246" t="s">
        <v>85</v>
      </c>
    </row>
    <row r="16" spans="1:17" x14ac:dyDescent="0.2">
      <c r="A16" s="97">
        <v>14</v>
      </c>
      <c r="B16" s="101" t="s">
        <v>1193</v>
      </c>
      <c r="C16" s="99" t="s">
        <v>710</v>
      </c>
      <c r="D16" s="98" t="s">
        <v>1192</v>
      </c>
      <c r="F16" s="97" t="s">
        <v>93</v>
      </c>
      <c r="G16" s="100">
        <v>9</v>
      </c>
      <c r="H16" s="235" t="s">
        <v>72</v>
      </c>
      <c r="I16" s="97">
        <v>6</v>
      </c>
      <c r="J16" s="38">
        <f>IF(OR(I16="DSQ",I16="RAF",I16="DNC",I16="DPG"),0,IF(OR(I16="DNS",I16="DNF"),100*(($G16-$G16+1)/$G16)+10*(LOG($G16/$G16)),100*(($G16-I16+1)/$G16)+10*(LOG($G16/I16))))</f>
        <v>46.205357035001256</v>
      </c>
      <c r="L16" s="190" t="s">
        <v>312</v>
      </c>
      <c r="M16" s="190" t="s">
        <v>1180</v>
      </c>
      <c r="N16" s="165" t="s">
        <v>152</v>
      </c>
      <c r="O16" s="165" t="s">
        <v>239</v>
      </c>
      <c r="P16" s="189" t="s">
        <v>73</v>
      </c>
      <c r="Q16" s="246" t="s">
        <v>32</v>
      </c>
    </row>
    <row r="17" spans="1:17" x14ac:dyDescent="0.2">
      <c r="A17" s="97">
        <v>15</v>
      </c>
      <c r="B17" s="101" t="s">
        <v>1194</v>
      </c>
      <c r="C17" s="99" t="s">
        <v>157</v>
      </c>
      <c r="D17" s="98" t="s">
        <v>238</v>
      </c>
      <c r="F17" s="97" t="s">
        <v>90</v>
      </c>
      <c r="G17" s="100">
        <v>9</v>
      </c>
      <c r="H17" s="235" t="s">
        <v>72</v>
      </c>
      <c r="I17" s="97">
        <v>7</v>
      </c>
      <c r="J17" s="38">
        <f>IF(OR(I17="DSQ",I17="RAF",I17="DNC",I17="DPG"),0,IF(OR(I17="DNS",I17="DNF"),100*(($G17-$G17+1)/$G17)+10*(LOG($G17/$G17)),100*(($G17-I17+1)/$G17)+10*(LOG($G17/I17))))</f>
        <v>34.424778027584011</v>
      </c>
      <c r="L17" s="419" t="s">
        <v>83</v>
      </c>
      <c r="M17" s="419" t="s">
        <v>1183</v>
      </c>
      <c r="N17" s="420" t="s">
        <v>1181</v>
      </c>
      <c r="O17" s="420" t="s">
        <v>1182</v>
      </c>
      <c r="P17" s="421" t="s">
        <v>72</v>
      </c>
      <c r="Q17" s="422" t="s">
        <v>83</v>
      </c>
    </row>
    <row r="18" spans="1:17" x14ac:dyDescent="0.2">
      <c r="A18" s="97">
        <v>16</v>
      </c>
      <c r="B18" s="101" t="s">
        <v>1180</v>
      </c>
      <c r="C18" s="99" t="s">
        <v>152</v>
      </c>
      <c r="D18" s="98" t="s">
        <v>239</v>
      </c>
      <c r="F18" s="97" t="s">
        <v>312</v>
      </c>
      <c r="G18" s="100">
        <v>3</v>
      </c>
      <c r="H18" s="235" t="s">
        <v>73</v>
      </c>
      <c r="I18" s="97" t="s">
        <v>32</v>
      </c>
      <c r="J18" s="38">
        <f>IF(OR(I18="DSQ",I18="RAF",I18="DNC",I18="DPG"),0,IF(OR(I18="DNS",I18="DNF"),100*(($G18-$G18+1)/$G18)+10*(LOG($G18/$G18)),100*(($G18-I18+1)/$G18)+10*(LOG($G18/I18))))</f>
        <v>33.333333333333329</v>
      </c>
      <c r="L18" s="419" t="s">
        <v>85</v>
      </c>
      <c r="M18" s="419" t="s">
        <v>1185</v>
      </c>
      <c r="N18" s="420" t="s">
        <v>394</v>
      </c>
      <c r="O18" s="420" t="s">
        <v>1184</v>
      </c>
      <c r="P18" s="421" t="s">
        <v>72</v>
      </c>
      <c r="Q18" s="422" t="s">
        <v>85</v>
      </c>
    </row>
    <row r="19" spans="1:17" x14ac:dyDescent="0.2">
      <c r="A19" s="97">
        <v>17</v>
      </c>
      <c r="B19" s="101" t="s">
        <v>1196</v>
      </c>
      <c r="C19" s="99" t="s">
        <v>172</v>
      </c>
      <c r="D19" s="98" t="s">
        <v>1195</v>
      </c>
      <c r="F19" s="97" t="s">
        <v>312</v>
      </c>
      <c r="G19" s="100">
        <v>9</v>
      </c>
      <c r="H19" s="235" t="s">
        <v>72</v>
      </c>
      <c r="I19" s="97" t="s">
        <v>32</v>
      </c>
      <c r="J19" s="38">
        <f>IF(OR(I19="DSQ",I19="RAF",I19="DNC",I19="DPG"),0,IF(OR(I19="DNS",I19="DNF"),100*(($G19-$G19+1)/$G19)+10*(LOG($G19/$G19)),100*(($G19-I19+1)/$G19)+10*(LOG($G19/I19))))</f>
        <v>11.111111111111111</v>
      </c>
      <c r="L19" s="419" t="s">
        <v>87</v>
      </c>
      <c r="M19" s="419" t="s">
        <v>1187</v>
      </c>
      <c r="N19" s="420" t="s">
        <v>609</v>
      </c>
      <c r="O19" s="420" t="s">
        <v>1186</v>
      </c>
      <c r="P19" s="421" t="s">
        <v>72</v>
      </c>
      <c r="Q19" s="422" t="s">
        <v>87</v>
      </c>
    </row>
    <row r="20" spans="1:17" x14ac:dyDescent="0.2">
      <c r="A20" s="97">
        <v>18</v>
      </c>
      <c r="B20" s="101" t="s">
        <v>1046</v>
      </c>
      <c r="C20" s="99" t="s">
        <v>188</v>
      </c>
      <c r="D20" s="98" t="s">
        <v>1197</v>
      </c>
      <c r="F20" s="97" t="s">
        <v>312</v>
      </c>
      <c r="G20" s="100">
        <v>9</v>
      </c>
      <c r="H20" s="235" t="s">
        <v>72</v>
      </c>
      <c r="I20" s="97" t="s">
        <v>32</v>
      </c>
      <c r="J20" s="38">
        <f>IF(OR(I20="DSQ",I20="RAF",I20="DNC",I20="DPG"),0,IF(OR(I20="DNS",I20="DNF"),100*(($G20-$G20+1)/$G20)+10*(LOG($G20/$G20)),100*(($G20-I20+1)/$G20)+10*(LOG($G20/I20))))</f>
        <v>11.111111111111111</v>
      </c>
      <c r="L20" s="419" t="s">
        <v>84</v>
      </c>
      <c r="M20" s="419" t="s">
        <v>1189</v>
      </c>
      <c r="N20" s="420" t="s">
        <v>644</v>
      </c>
      <c r="O20" s="420" t="s">
        <v>1188</v>
      </c>
      <c r="P20" s="421" t="s">
        <v>72</v>
      </c>
      <c r="Q20" s="422" t="s">
        <v>84</v>
      </c>
    </row>
    <row r="21" spans="1:17" x14ac:dyDescent="0.2">
      <c r="A21" s="97">
        <v>19</v>
      </c>
      <c r="B21" s="101" t="s">
        <v>1167</v>
      </c>
      <c r="C21" s="99" t="s">
        <v>1165</v>
      </c>
      <c r="D21" s="98" t="s">
        <v>1166</v>
      </c>
      <c r="F21" s="97" t="s">
        <v>312</v>
      </c>
      <c r="G21" s="100">
        <v>11</v>
      </c>
      <c r="H21" s="235" t="s">
        <v>46</v>
      </c>
      <c r="I21" s="97" t="s">
        <v>32</v>
      </c>
      <c r="J21" s="38">
        <f>IF(OR(I21="DSQ",I21="RAF",I21="DNC",I21="DPG"),0,IF(OR(I21="DNS",I21="DNF"),100*(($G21-$G21+1)/$G21)+10*(LOG($G21/$G21)),100*(($G21-I21+1)/$G21)+10*(LOG($G21/I21))))</f>
        <v>9.0909090909090917</v>
      </c>
      <c r="L21" s="419" t="s">
        <v>89</v>
      </c>
      <c r="M21" s="419" t="s">
        <v>1191</v>
      </c>
      <c r="N21" s="420" t="s">
        <v>146</v>
      </c>
      <c r="O21" s="420" t="s">
        <v>1190</v>
      </c>
      <c r="P21" s="421" t="s">
        <v>72</v>
      </c>
      <c r="Q21" s="422" t="s">
        <v>89</v>
      </c>
    </row>
    <row r="22" spans="1:17" x14ac:dyDescent="0.2">
      <c r="A22" s="97">
        <v>20</v>
      </c>
      <c r="B22" s="101" t="s">
        <v>1169</v>
      </c>
      <c r="C22" s="99" t="s">
        <v>163</v>
      </c>
      <c r="D22" s="98" t="s">
        <v>1168</v>
      </c>
      <c r="F22" s="97" t="s">
        <v>312</v>
      </c>
      <c r="G22" s="100">
        <v>11</v>
      </c>
      <c r="H22" s="235" t="s">
        <v>46</v>
      </c>
      <c r="I22" s="97" t="s">
        <v>32</v>
      </c>
      <c r="J22" s="38">
        <f>IF(OR(I22="DSQ",I22="RAF",I22="DNC",I22="DPG"),0,IF(OR(I22="DNS",I22="DNF"),100*(($G22-$G22+1)/$G22)+10*(LOG($G22/$G22)),100*(($G22-I22+1)/$G22)+10*(LOG($G22/I22))))</f>
        <v>9.0909090909090917</v>
      </c>
      <c r="L22" s="419" t="s">
        <v>93</v>
      </c>
      <c r="M22" s="419" t="s">
        <v>1193</v>
      </c>
      <c r="N22" s="420" t="s">
        <v>710</v>
      </c>
      <c r="O22" s="420" t="s">
        <v>1192</v>
      </c>
      <c r="P22" s="421" t="s">
        <v>72</v>
      </c>
      <c r="Q22" s="422" t="s">
        <v>93</v>
      </c>
    </row>
    <row r="23" spans="1:17" x14ac:dyDescent="0.2">
      <c r="A23" s="97">
        <v>21</v>
      </c>
      <c r="B23" s="101" t="s">
        <v>1171</v>
      </c>
      <c r="C23" s="99" t="s">
        <v>1170</v>
      </c>
      <c r="D23" s="98" t="s">
        <v>232</v>
      </c>
      <c r="F23" s="97" t="s">
        <v>312</v>
      </c>
      <c r="G23" s="100">
        <v>11</v>
      </c>
      <c r="H23" s="235" t="s">
        <v>46</v>
      </c>
      <c r="I23" s="97" t="s">
        <v>32</v>
      </c>
      <c r="J23" s="38">
        <f>IF(OR(I23="DSQ",I23="RAF",I23="DNC",I23="DPG"),0,IF(OR(I23="DNS",I23="DNF"),100*(($G23-$G23+1)/$G23)+10*(LOG($G23/$G23)),100*(($G23-I23+1)/$G23)+10*(LOG($G23/I23))))</f>
        <v>9.0909090909090917</v>
      </c>
      <c r="L23" s="419" t="s">
        <v>90</v>
      </c>
      <c r="M23" s="419" t="s">
        <v>1194</v>
      </c>
      <c r="N23" s="420" t="s">
        <v>157</v>
      </c>
      <c r="O23" s="420" t="s">
        <v>238</v>
      </c>
      <c r="P23" s="421" t="s">
        <v>72</v>
      </c>
      <c r="Q23" s="422" t="s">
        <v>90</v>
      </c>
    </row>
    <row r="24" spans="1:17" x14ac:dyDescent="0.2">
      <c r="A24" s="97">
        <v>22</v>
      </c>
      <c r="B24" s="101" t="s">
        <v>1173</v>
      </c>
      <c r="C24" s="99" t="s">
        <v>130</v>
      </c>
      <c r="D24" s="98" t="s">
        <v>1172</v>
      </c>
      <c r="F24" s="97" t="s">
        <v>312</v>
      </c>
      <c r="G24" s="100">
        <v>11</v>
      </c>
      <c r="H24" s="235" t="s">
        <v>46</v>
      </c>
      <c r="I24" s="97" t="s">
        <v>32</v>
      </c>
      <c r="J24" s="38">
        <f>IF(OR(I24="DSQ",I24="RAF",I24="DNC",I24="DPG"),0,IF(OR(I24="DNS",I24="DNF"),100*(($G24-$G24+1)/$G24)+10*(LOG($G24/$G24)),100*(($G24-I24+1)/$G24)+10*(LOG($G24/I24))))</f>
        <v>9.0909090909090917</v>
      </c>
      <c r="L24" s="419" t="s">
        <v>312</v>
      </c>
      <c r="M24" s="419" t="s">
        <v>1196</v>
      </c>
      <c r="N24" s="420" t="s">
        <v>172</v>
      </c>
      <c r="O24" s="420" t="s">
        <v>1195</v>
      </c>
      <c r="P24" s="421" t="s">
        <v>72</v>
      </c>
      <c r="Q24" s="422" t="s">
        <v>32</v>
      </c>
    </row>
    <row r="25" spans="1:17" x14ac:dyDescent="0.2">
      <c r="A25" s="97">
        <v>23</v>
      </c>
      <c r="B25" s="101" t="s">
        <v>1176</v>
      </c>
      <c r="C25" s="99" t="s">
        <v>1174</v>
      </c>
      <c r="D25" s="98" t="s">
        <v>1175</v>
      </c>
      <c r="F25" s="97" t="s">
        <v>312</v>
      </c>
      <c r="G25" s="100">
        <v>11</v>
      </c>
      <c r="H25" s="235" t="s">
        <v>46</v>
      </c>
      <c r="I25" s="97" t="s">
        <v>32</v>
      </c>
      <c r="J25" s="38">
        <f>IF(OR(I25="DSQ",I25="RAF",I25="DNC",I25="DPG"),0,IF(OR(I25="DNS",I25="DNF"),100*(($G25-$G25+1)/$G25)+10*(LOG($G25/$G25)),100*(($G25-I25+1)/$G25)+10*(LOG($G25/I25))))</f>
        <v>9.0909090909090917</v>
      </c>
      <c r="L25" s="419" t="s">
        <v>312</v>
      </c>
      <c r="M25" s="419" t="s">
        <v>1046</v>
      </c>
      <c r="N25" s="420" t="s">
        <v>188</v>
      </c>
      <c r="O25" s="420" t="s">
        <v>1197</v>
      </c>
      <c r="P25" s="421" t="s">
        <v>72</v>
      </c>
      <c r="Q25" s="422" t="s">
        <v>32</v>
      </c>
    </row>
  </sheetData>
  <sortState ref="B3:J25">
    <sortCondition descending="1" ref="J3:J25"/>
  </sortState>
  <mergeCells count="1">
    <mergeCell ref="I2:J2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3"/>
  <sheetViews>
    <sheetView tabSelected="1" zoomScale="80" zoomScaleNormal="80" workbookViewId="0">
      <selection activeCell="S70" sqref="S70"/>
    </sheetView>
  </sheetViews>
  <sheetFormatPr defaultColWidth="11.5703125" defaultRowHeight="12.75" x14ac:dyDescent="0.2"/>
  <cols>
    <col min="1" max="1" width="5.5703125" style="68" customWidth="1"/>
    <col min="2" max="2" width="11.85546875" style="46" customWidth="1"/>
    <col min="3" max="3" width="34.85546875" style="46" customWidth="1"/>
    <col min="4" max="4" width="37.42578125" style="225" bestFit="1" customWidth="1"/>
    <col min="5" max="5" width="0.85546875" customWidth="1"/>
    <col min="6" max="6" width="8.5703125" style="36" customWidth="1"/>
    <col min="7" max="7" width="7.42578125" style="43" customWidth="1"/>
    <col min="8" max="8" width="5.140625" style="32" bestFit="1" customWidth="1"/>
    <col min="9" max="9" width="6.140625" style="39" customWidth="1"/>
    <col min="10" max="10" width="5.5703125" style="226" customWidth="1"/>
    <col min="11" max="11" width="5.7109375" style="40" customWidth="1"/>
    <col min="12" max="12" width="5.5703125" style="43" customWidth="1"/>
    <col min="13" max="13" width="5.7109375" style="40" customWidth="1"/>
    <col min="14" max="14" width="5.5703125" style="43" customWidth="1"/>
    <col min="15" max="15" width="11.7109375" style="40" bestFit="1" customWidth="1"/>
    <col min="16" max="16" width="18.42578125" customWidth="1"/>
    <col min="17" max="17" width="6" style="74" bestFit="1" customWidth="1"/>
    <col min="18" max="18" width="12.140625" style="74" customWidth="1"/>
    <col min="19" max="19" width="27.5703125" bestFit="1" customWidth="1"/>
    <col min="20" max="20" width="35.7109375" bestFit="1" customWidth="1"/>
    <col min="21" max="21" width="6.5703125" style="74" bestFit="1" customWidth="1"/>
    <col min="22" max="22" width="7.140625" style="74" bestFit="1" customWidth="1"/>
    <col min="23" max="23" width="5.7109375" style="188" bestFit="1" customWidth="1"/>
    <col min="24" max="25" width="5.42578125" style="188" bestFit="1" customWidth="1"/>
  </cols>
  <sheetData>
    <row r="1" spans="1:29" s="73" customFormat="1" ht="25.5" customHeight="1" x14ac:dyDescent="0.2">
      <c r="A1" s="122"/>
      <c r="B1" s="124" t="s">
        <v>1323</v>
      </c>
      <c r="C1" s="121"/>
      <c r="D1" s="233"/>
      <c r="F1" s="36"/>
      <c r="G1" s="43"/>
      <c r="H1" s="32"/>
      <c r="I1" s="39"/>
      <c r="J1" s="226"/>
      <c r="K1" s="40"/>
      <c r="L1" s="43"/>
      <c r="M1" s="40"/>
      <c r="N1" s="43"/>
      <c r="O1" s="40"/>
      <c r="Q1" s="2"/>
      <c r="R1" s="2"/>
      <c r="S1" s="2" t="s">
        <v>10</v>
      </c>
      <c r="T1"/>
      <c r="U1" s="74"/>
      <c r="V1" s="74"/>
      <c r="W1" s="188"/>
      <c r="X1" s="188"/>
      <c r="Y1" s="188"/>
      <c r="Z1"/>
      <c r="AA1"/>
    </row>
    <row r="2" spans="1:29" s="73" customFormat="1" ht="22.5" customHeight="1" x14ac:dyDescent="0.2">
      <c r="A2" s="33" t="s">
        <v>27</v>
      </c>
      <c r="B2" s="33" t="s">
        <v>28</v>
      </c>
      <c r="C2" s="33" t="s">
        <v>29</v>
      </c>
      <c r="D2" s="33" t="s">
        <v>40</v>
      </c>
      <c r="F2" s="33" t="s">
        <v>36</v>
      </c>
      <c r="G2" s="33" t="s">
        <v>35</v>
      </c>
      <c r="H2" s="33" t="s">
        <v>31</v>
      </c>
      <c r="I2" s="407" t="s">
        <v>41</v>
      </c>
      <c r="J2" s="411"/>
      <c r="K2" s="407" t="s">
        <v>42</v>
      </c>
      <c r="L2" s="411"/>
      <c r="M2" s="407" t="s">
        <v>43</v>
      </c>
      <c r="N2" s="411"/>
      <c r="O2" s="33" t="s">
        <v>39</v>
      </c>
      <c r="Q2" s="166" t="s">
        <v>109</v>
      </c>
      <c r="R2" s="166"/>
      <c r="S2" s="166" t="s">
        <v>110</v>
      </c>
      <c r="T2" s="166" t="s">
        <v>111</v>
      </c>
      <c r="U2" s="166" t="s">
        <v>161</v>
      </c>
      <c r="V2" s="166" t="s">
        <v>112</v>
      </c>
      <c r="W2" s="166" t="s">
        <v>18</v>
      </c>
      <c r="X2" s="166" t="s">
        <v>19</v>
      </c>
      <c r="Y2" s="166" t="s">
        <v>20</v>
      </c>
      <c r="AB2"/>
      <c r="AC2"/>
    </row>
    <row r="3" spans="1:29" x14ac:dyDescent="0.2">
      <c r="A3" s="33">
        <v>1</v>
      </c>
      <c r="B3" s="101" t="s">
        <v>181</v>
      </c>
      <c r="C3" s="99" t="s">
        <v>141</v>
      </c>
      <c r="D3" s="98" t="s">
        <v>1306</v>
      </c>
      <c r="F3" s="97">
        <v>1</v>
      </c>
      <c r="G3" s="100">
        <v>4</v>
      </c>
      <c r="H3" s="235" t="s">
        <v>243</v>
      </c>
      <c r="I3" s="97">
        <v>1</v>
      </c>
      <c r="J3" s="38">
        <f>IF(OR(I3="DSQ",I3="RAF",I3="DNC",I3="DPG"),0,IF(OR(I3="DNS",I3="DNF"),100*(($G3-$G3+1)/$G3)+10*(LOG($G3/$G3)),100*(($G3-I3+1)/$G3)+10*(LOG($G3/I3))))</f>
        <v>106.02059991327963</v>
      </c>
      <c r="K3" s="97">
        <v>1</v>
      </c>
      <c r="L3" s="38">
        <f>IF(OR(K3="DSQ",K3="RAF",K3="DNC",K3="DPG"),0,IF(OR(K3="DNS",K3="DNF"),100*(($G3-$G3+1)/$G3)+10*(LOG($G3/$G3)),100*(($G3-K3+1)/$G3)+10*(LOG($G3/K3))))</f>
        <v>106.02059991327963</v>
      </c>
      <c r="M3" s="97">
        <v>1</v>
      </c>
      <c r="N3" s="38">
        <f>IF(OR(M3="DSQ",M3="RAF",M3="DNC",M3="DPG"),0,IF(OR(M3="DNS",M3="DNF"),100*(($G3-$G3+1)/$G3)+10*(LOG($G3/$G3)),100*(($G3-M3+1)/$G3)+10*(LOG($G3/M3))))</f>
        <v>106.02059991327963</v>
      </c>
      <c r="O3" s="41">
        <f>J3+L3+N3</f>
        <v>318.06179973983888</v>
      </c>
      <c r="Q3" s="265">
        <v>1</v>
      </c>
      <c r="R3" s="265" t="s">
        <v>1199</v>
      </c>
      <c r="S3" s="266" t="s">
        <v>127</v>
      </c>
      <c r="T3" s="266" t="s">
        <v>1200</v>
      </c>
      <c r="U3" s="267" t="s">
        <v>78</v>
      </c>
      <c r="V3" s="265">
        <v>4</v>
      </c>
      <c r="W3" s="268">
        <v>2</v>
      </c>
      <c r="X3" s="268">
        <v>1</v>
      </c>
      <c r="Y3" s="268">
        <v>1</v>
      </c>
      <c r="Z3" s="73"/>
    </row>
    <row r="4" spans="1:29" x14ac:dyDescent="0.2">
      <c r="A4" s="33">
        <v>2</v>
      </c>
      <c r="B4" s="101" t="s">
        <v>1269</v>
      </c>
      <c r="C4" s="99" t="s">
        <v>189</v>
      </c>
      <c r="D4" s="98" t="s">
        <v>1119</v>
      </c>
      <c r="F4" s="97">
        <v>1</v>
      </c>
      <c r="G4" s="100">
        <v>18</v>
      </c>
      <c r="H4" s="235" t="s">
        <v>73</v>
      </c>
      <c r="I4" s="97">
        <v>1</v>
      </c>
      <c r="J4" s="38">
        <f>IF(OR(I4="DSQ",I4="RAF",I4="DNC",I4="DPG"),0,IF(OR(I4="DNS",I4="DNF"),100*(($G4-$G4+1)/$G4)+10*(LOG($G4/$G4)),100*(($G4-I4+1)/$G4)+10*(LOG($G4/I4))))</f>
        <v>112.55272505103306</v>
      </c>
      <c r="K4" s="97">
        <v>1</v>
      </c>
      <c r="L4" s="38">
        <f>IF(OR(K4="DSQ",K4="RAF",K4="DNC",K4="DPG"),0,IF(OR(K4="DNS",K4="DNF"),100*(($G4-$G4+1)/$G4)+10*(LOG($G4/$G4)),100*(($G4-K4+1)/$G4)+10*(LOG($G4/K4))))</f>
        <v>112.55272505103306</v>
      </c>
      <c r="M4" s="97">
        <v>4</v>
      </c>
      <c r="N4" s="38">
        <f>IF(OR(M4="DSQ",M4="RAF",M4="DNC",M4="DPG"),0,IF(OR(M4="DNS",M4="DNF"),100*(($G4-$G4+1)/$G4)+10*(LOG($G4/$G4)),100*(($G4-M4+1)/$G4)+10*(LOG($G4/M4))))</f>
        <v>89.865458471086782</v>
      </c>
      <c r="O4" s="41">
        <f>J4+L4+N4</f>
        <v>314.97090857315288</v>
      </c>
      <c r="Q4" s="265">
        <v>2</v>
      </c>
      <c r="R4" s="265">
        <v>4331</v>
      </c>
      <c r="S4" s="266" t="s">
        <v>126</v>
      </c>
      <c r="T4" s="266" t="s">
        <v>1116</v>
      </c>
      <c r="U4" s="267" t="s">
        <v>78</v>
      </c>
      <c r="V4" s="265">
        <v>8</v>
      </c>
      <c r="W4" s="268">
        <v>2</v>
      </c>
      <c r="X4" s="268">
        <v>3</v>
      </c>
      <c r="Y4" s="268">
        <v>3</v>
      </c>
      <c r="Z4" s="73"/>
    </row>
    <row r="5" spans="1:29" x14ac:dyDescent="0.2">
      <c r="A5" s="33">
        <v>3</v>
      </c>
      <c r="B5" s="101" t="s">
        <v>1238</v>
      </c>
      <c r="C5" s="99" t="s">
        <v>248</v>
      </c>
      <c r="D5" s="98" t="s">
        <v>1239</v>
      </c>
      <c r="F5" s="97">
        <v>1</v>
      </c>
      <c r="G5" s="100">
        <v>9</v>
      </c>
      <c r="H5" s="235" t="s">
        <v>75</v>
      </c>
      <c r="I5" s="97">
        <v>1</v>
      </c>
      <c r="J5" s="38">
        <f>IF(OR(I5="DSQ",I5="RAF",I5="DNC",I5="DPG"),0,IF(OR(I5="DNS",I5="DNF"),100*(($G5-$G5+1)/$G5)+10*(LOG($G5/$G5)),100*(($G5-I5+1)/$G5)+10*(LOG($G5/I5))))</f>
        <v>109.54242509439325</v>
      </c>
      <c r="K5" s="97">
        <v>1</v>
      </c>
      <c r="L5" s="38">
        <f>IF(OR(K5="DSQ",K5="RAF",K5="DNC",K5="DPG"),0,IF(OR(K5="DNS",K5="DNF"),100*(($G5-$G5+1)/$G5)+10*(LOG($G5/$G5)),100*(($G5-K5+1)/$G5)+10*(LOG($G5/K5))))</f>
        <v>109.54242509439325</v>
      </c>
      <c r="M5" s="97">
        <v>2</v>
      </c>
      <c r="N5" s="38">
        <f>IF(OR(M5="DSQ",M5="RAF",M5="DNC",M5="DPG"),0,IF(OR(M5="DNS",M5="DNF"),100*(($G5-$G5+1)/$G5)+10*(LOG($G5/$G5)),100*(($G5-M5+1)/$G5)+10*(LOG($G5/M5))))</f>
        <v>95.421014026642325</v>
      </c>
      <c r="O5" s="41">
        <f>J5+L5+N5</f>
        <v>314.5058642154288</v>
      </c>
      <c r="Q5" s="265">
        <v>3</v>
      </c>
      <c r="R5" s="265">
        <v>69</v>
      </c>
      <c r="S5" s="266" t="s">
        <v>186</v>
      </c>
      <c r="T5" s="266" t="s">
        <v>1201</v>
      </c>
      <c r="U5" s="267" t="s">
        <v>78</v>
      </c>
      <c r="V5" s="265">
        <v>12</v>
      </c>
      <c r="W5" s="268">
        <v>4</v>
      </c>
      <c r="X5" s="268">
        <v>6</v>
      </c>
      <c r="Y5" s="268">
        <v>2</v>
      </c>
    </row>
    <row r="6" spans="1:29" x14ac:dyDescent="0.2">
      <c r="A6" s="33">
        <v>4</v>
      </c>
      <c r="B6" s="101" t="s">
        <v>1199</v>
      </c>
      <c r="C6" s="99" t="s">
        <v>127</v>
      </c>
      <c r="D6" s="98" t="s">
        <v>1200</v>
      </c>
      <c r="F6" s="97">
        <v>1</v>
      </c>
      <c r="G6" s="100">
        <v>7</v>
      </c>
      <c r="H6" s="235" t="s">
        <v>78</v>
      </c>
      <c r="I6" s="97">
        <v>2</v>
      </c>
      <c r="J6" s="38">
        <f>IF(OR(I6="DSQ",I6="RAF",I6="DNC",I6="DPG"),0,IF(OR(I6="DNS",I6="DNF"),100*(($G6-$G6+1)/$G6)+10*(LOG($G6/$G6)),100*(($G6-I6+1)/$G6)+10*(LOG($G6/I6))))</f>
        <v>91.154966157788465</v>
      </c>
      <c r="K6" s="97">
        <v>1</v>
      </c>
      <c r="L6" s="38">
        <f>IF(OR(K6="DSQ",K6="RAF",K6="DNC",K6="DPG"),0,IF(OR(K6="DNS",K6="DNF"),100*(($G6-$G6+1)/$G6)+10*(LOG($G6/$G6)),100*(($G6-K6+1)/$G6)+10*(LOG($G6/K6))))</f>
        <v>108.45098040014257</v>
      </c>
      <c r="M6" s="97">
        <v>1</v>
      </c>
      <c r="N6" s="38">
        <f>IF(OR(M6="DSQ",M6="RAF",M6="DNC",M6="DPG"),0,IF(OR(M6="DNS",M6="DNF"),100*(($G6-$G6+1)/$G6)+10*(LOG($G6/$G6)),100*(($G6-M6+1)/$G6)+10*(LOG($G6/M6))))</f>
        <v>108.45098040014257</v>
      </c>
      <c r="O6" s="41">
        <f>J6+L6+N6</f>
        <v>308.05692695807357</v>
      </c>
      <c r="Q6" s="265">
        <v>4</v>
      </c>
      <c r="R6" s="265">
        <v>4496</v>
      </c>
      <c r="S6" s="266" t="s">
        <v>163</v>
      </c>
      <c r="T6" s="266" t="s">
        <v>734</v>
      </c>
      <c r="U6" s="267" t="s">
        <v>78</v>
      </c>
      <c r="V6" s="265">
        <v>12</v>
      </c>
      <c r="W6" s="268">
        <v>6</v>
      </c>
      <c r="X6" s="268">
        <v>2</v>
      </c>
      <c r="Y6" s="268">
        <v>4</v>
      </c>
    </row>
    <row r="7" spans="1:29" x14ac:dyDescent="0.2">
      <c r="A7" s="33">
        <v>5</v>
      </c>
      <c r="B7" s="101" t="s">
        <v>1205</v>
      </c>
      <c r="C7" s="99" t="s">
        <v>165</v>
      </c>
      <c r="D7" s="98" t="s">
        <v>197</v>
      </c>
      <c r="F7" s="97">
        <v>1</v>
      </c>
      <c r="G7" s="100">
        <v>11</v>
      </c>
      <c r="H7" s="235" t="s">
        <v>77</v>
      </c>
      <c r="I7" s="97">
        <v>1</v>
      </c>
      <c r="J7" s="38">
        <f>IF(OR(I7="DSQ",I7="RAF",I7="DNC",I7="DPG"),0,IF(OR(I7="DNS",I7="DNF"),100*(($G7-$G7+1)/$G7)+10*(LOG($G7/$G7)),100*(($G7-I7+1)/$G7)+10*(LOG($G7/I7))))</f>
        <v>110.41392685158225</v>
      </c>
      <c r="K7" s="97">
        <v>4</v>
      </c>
      <c r="L7" s="38">
        <f>IF(OR(K7="DSQ",K7="RAF",K7="DNC",K7="DPG"),0,IF(OR(K7="DNS",K7="DNF"),100*(($G7-$G7+1)/$G7)+10*(LOG($G7/$G7)),100*(($G7-K7+1)/$G7)+10*(LOG($G7/K7))))</f>
        <v>77.120599665575355</v>
      </c>
      <c r="M7" s="97">
        <v>1</v>
      </c>
      <c r="N7" s="38">
        <f>IF(OR(M7="DSQ",M7="RAF",M7="DNC",M7="DPG"),0,IF(OR(M7="DNS",M7="DNF"),100*(($G7-$G7+1)/$G7)+10*(LOG($G7/$G7)),100*(($G7-M7+1)/$G7)+10*(LOG($G7/M7))))</f>
        <v>110.41392685158225</v>
      </c>
      <c r="O7" s="41">
        <f>J7+L7+N7</f>
        <v>297.94845336873982</v>
      </c>
      <c r="Q7" s="265">
        <v>5</v>
      </c>
      <c r="R7" s="265" t="s">
        <v>1202</v>
      </c>
      <c r="S7" s="266" t="s">
        <v>199</v>
      </c>
      <c r="T7" s="266" t="s">
        <v>1203</v>
      </c>
      <c r="U7" s="267" t="s">
        <v>78</v>
      </c>
      <c r="V7" s="265">
        <v>14</v>
      </c>
      <c r="W7" s="268">
        <v>4</v>
      </c>
      <c r="X7" s="268">
        <v>4</v>
      </c>
      <c r="Y7" s="268">
        <v>6</v>
      </c>
    </row>
    <row r="8" spans="1:29" x14ac:dyDescent="0.2">
      <c r="A8" s="33">
        <v>6</v>
      </c>
      <c r="B8" s="101" t="s">
        <v>1227</v>
      </c>
      <c r="C8" s="99" t="s">
        <v>115</v>
      </c>
      <c r="D8" s="98" t="s">
        <v>1228</v>
      </c>
      <c r="F8" s="97">
        <v>1</v>
      </c>
      <c r="G8" s="100">
        <v>7</v>
      </c>
      <c r="H8" s="235" t="s">
        <v>71</v>
      </c>
      <c r="I8" s="97">
        <v>3</v>
      </c>
      <c r="J8" s="38">
        <f>IF(OR(I8="DSQ",I8="RAF",I8="DNC",I8="DPG"),0,IF(OR(I8="DNS",I8="DNF"),100*(($G8-$G8+1)/$G8)+10*(LOG($G8/$G8)),100*(($G8-I8+1)/$G8)+10*(LOG($G8/I8))))</f>
        <v>75.108339281517374</v>
      </c>
      <c r="K8" s="97">
        <v>1</v>
      </c>
      <c r="L8" s="38">
        <f>IF(OR(K8="DSQ",K8="RAF",K8="DNC",K8="DPG"),0,IF(OR(K8="DNS",K8="DNF"),100*(($G8-$G8+1)/$G8)+10*(LOG($G8/$G8)),100*(($G8-K8+1)/$G8)+10*(LOG($G8/K8))))</f>
        <v>108.45098040014257</v>
      </c>
      <c r="M8" s="97">
        <v>1</v>
      </c>
      <c r="N8" s="38">
        <f>IF(OR(M8="DSQ",M8="RAF",M8="DNC",M8="DPG"),0,IF(OR(M8="DNS",M8="DNF"),100*(($G8-$G8+1)/$G8)+10*(LOG($G8/$G8)),100*(($G8-M8+1)/$G8)+10*(LOG($G8/M8))))</f>
        <v>108.45098040014257</v>
      </c>
      <c r="O8" s="41">
        <f>J8+L8+N8</f>
        <v>292.01030008180248</v>
      </c>
      <c r="Q8" s="265">
        <v>6</v>
      </c>
      <c r="R8" s="265" t="s">
        <v>1204</v>
      </c>
      <c r="S8" s="266" t="s">
        <v>160</v>
      </c>
      <c r="T8" s="266" t="s">
        <v>769</v>
      </c>
      <c r="U8" s="267" t="s">
        <v>78</v>
      </c>
      <c r="V8" s="265">
        <v>18</v>
      </c>
      <c r="W8" s="268">
        <v>6</v>
      </c>
      <c r="X8" s="268">
        <v>7</v>
      </c>
      <c r="Y8" s="268">
        <v>5</v>
      </c>
    </row>
    <row r="9" spans="1:29" x14ac:dyDescent="0.2">
      <c r="A9" s="33">
        <v>7</v>
      </c>
      <c r="B9" s="101">
        <v>14</v>
      </c>
      <c r="C9" s="99" t="s">
        <v>1085</v>
      </c>
      <c r="D9" s="98" t="s">
        <v>1297</v>
      </c>
      <c r="F9" s="97">
        <v>1</v>
      </c>
      <c r="G9" s="100">
        <v>9</v>
      </c>
      <c r="H9" s="235" t="s">
        <v>99</v>
      </c>
      <c r="I9" s="97">
        <v>1</v>
      </c>
      <c r="J9" s="38">
        <f>IF(OR(I9="DSQ",I9="RAF",I9="DNC",I9="DPG"),0,IF(OR(I9="DNS",I9="DNF"),100*(($G9-$G9+1)/$G9)+10*(LOG($G9/$G9)),100*(($G9-I9+1)/$G9)+10*(LOG($G9/I9))))</f>
        <v>109.54242509439325</v>
      </c>
      <c r="K9" s="97">
        <v>2</v>
      </c>
      <c r="L9" s="38">
        <f>IF(OR(K9="DSQ",K9="RAF",K9="DNC",K9="DPG"),0,IF(OR(K9="DNS",K9="DNF"),100*(($G9-$G9+1)/$G9)+10*(LOG($G9/$G9)),100*(($G9-K9+1)/$G9)+10*(LOG($G9/K9))))</f>
        <v>95.421014026642325</v>
      </c>
      <c r="M9" s="97">
        <v>3</v>
      </c>
      <c r="N9" s="38">
        <f>IF(OR(M9="DSQ",M9="RAF",M9="DNC",M9="DPG"),0,IF(OR(M9="DNS",M9="DNF"),100*(($G9-$G9+1)/$G9)+10*(LOG($G9/$G9)),100*(($G9-M9+1)/$G9)+10*(LOG($G9/M9))))</f>
        <v>82.548990324974412</v>
      </c>
      <c r="O9" s="41">
        <f>J9+L9+N9</f>
        <v>287.51242944601</v>
      </c>
      <c r="Q9" s="265">
        <v>7</v>
      </c>
      <c r="R9" s="265">
        <v>5978</v>
      </c>
      <c r="S9" s="266" t="s">
        <v>128</v>
      </c>
      <c r="T9" s="266" t="s">
        <v>187</v>
      </c>
      <c r="U9" s="267" t="s">
        <v>78</v>
      </c>
      <c r="V9" s="265">
        <v>20</v>
      </c>
      <c r="W9" s="268" t="s">
        <v>32</v>
      </c>
      <c r="X9" s="268">
        <v>5</v>
      </c>
      <c r="Y9" s="268">
        <v>7</v>
      </c>
    </row>
    <row r="10" spans="1:29" x14ac:dyDescent="0.2">
      <c r="A10" s="33">
        <v>8</v>
      </c>
      <c r="B10" s="101" t="s">
        <v>183</v>
      </c>
      <c r="C10" s="99" t="s">
        <v>153</v>
      </c>
      <c r="D10" s="98" t="s">
        <v>1253</v>
      </c>
      <c r="F10" s="97">
        <v>1</v>
      </c>
      <c r="G10" s="100">
        <v>9</v>
      </c>
      <c r="H10" s="235" t="s">
        <v>72</v>
      </c>
      <c r="I10" s="97">
        <v>2</v>
      </c>
      <c r="J10" s="38">
        <f>IF(OR(I10="DSQ",I10="RAF",I10="DNC",I10="DPG"),0,IF(OR(I10="DNS",I10="DNF"),100*(($G10-$G10+1)/$G10)+10*(LOG($G10/$G10)),100*(($G10-I10+1)/$G10)+10*(LOG($G10/I10))))</f>
        <v>95.421014026642325</v>
      </c>
      <c r="K10" s="97">
        <v>2</v>
      </c>
      <c r="L10" s="38">
        <f>IF(OR(K10="DSQ",K10="RAF",K10="DNC",K10="DPG"),0,IF(OR(K10="DNS",K10="DNF"),100*(($G10-$G10+1)/$G10)+10*(LOG($G10/$G10)),100*(($G10-K10+1)/$G10)+10*(LOG($G10/K10))))</f>
        <v>95.421014026642325</v>
      </c>
      <c r="M10" s="97">
        <v>2</v>
      </c>
      <c r="N10" s="38">
        <f>IF(OR(M10="DSQ",M10="RAF",M10="DNC",M10="DPG"),0,IF(OR(M10="DNS",M10="DNF"),100*(($G10-$G10+1)/$G10)+10*(LOG($G10/$G10)),100*(($G10-M10+1)/$G10)+10*(LOG($G10/M10))))</f>
        <v>95.421014026642325</v>
      </c>
      <c r="O10" s="41">
        <f>J10+L10+N10</f>
        <v>286.263042079927</v>
      </c>
      <c r="Q10" s="269">
        <v>1</v>
      </c>
      <c r="R10" s="269" t="s">
        <v>1205</v>
      </c>
      <c r="S10" s="270" t="s">
        <v>165</v>
      </c>
      <c r="T10" s="270" t="s">
        <v>197</v>
      </c>
      <c r="U10" s="271" t="s">
        <v>77</v>
      </c>
      <c r="V10" s="269">
        <v>6</v>
      </c>
      <c r="W10" s="272">
        <v>1</v>
      </c>
      <c r="X10" s="272">
        <v>4</v>
      </c>
      <c r="Y10" s="272">
        <v>1</v>
      </c>
    </row>
    <row r="11" spans="1:29" x14ac:dyDescent="0.2">
      <c r="A11" s="33">
        <v>9</v>
      </c>
      <c r="B11" s="101" t="s">
        <v>1139</v>
      </c>
      <c r="C11" s="99" t="s">
        <v>191</v>
      </c>
      <c r="D11" s="98" t="s">
        <v>1292</v>
      </c>
      <c r="F11" s="97">
        <v>1</v>
      </c>
      <c r="G11" s="100">
        <v>6</v>
      </c>
      <c r="H11" s="235" t="s">
        <v>74</v>
      </c>
      <c r="I11" s="97">
        <v>2</v>
      </c>
      <c r="J11" s="38">
        <f>IF(OR(I11="DSQ",I11="RAF",I11="DNC",I11="DPG"),0,IF(OR(I11="DNS",I11="DNF"),100*(($G11-$G11+1)/$G11)+10*(LOG($G11/$G11)),100*(($G11-I11+1)/$G11)+10*(LOG($G11/I11))))</f>
        <v>88.104545880529969</v>
      </c>
      <c r="K11" s="97">
        <v>2</v>
      </c>
      <c r="L11" s="38">
        <f>IF(OR(K11="DSQ",K11="RAF",K11="DNC",K11="DPG"),0,IF(OR(K11="DNS",K11="DNF"),100*(($G11-$G11+1)/$G11)+10*(LOG($G11/$G11)),100*(($G11-K11+1)/$G11)+10*(LOG($G11/K11))))</f>
        <v>88.104545880529969</v>
      </c>
      <c r="M11" s="97">
        <v>1</v>
      </c>
      <c r="N11" s="38">
        <f>IF(OR(M11="DSQ",M11="RAF",M11="DNC",M11="DPG"),0,IF(OR(M11="DNS",M11="DNF"),100*(($G11-$G11+1)/$G11)+10*(LOG($G11/$G11)),100*(($G11-M11+1)/$G11)+10*(LOG($G11/M11))))</f>
        <v>107.78151250383644</v>
      </c>
      <c r="O11" s="41">
        <f>J11+L11+N11</f>
        <v>283.99060426489638</v>
      </c>
      <c r="Q11" s="269">
        <v>2</v>
      </c>
      <c r="R11" s="269" t="s">
        <v>1206</v>
      </c>
      <c r="S11" s="270" t="s">
        <v>1207</v>
      </c>
      <c r="T11" s="270" t="s">
        <v>1208</v>
      </c>
      <c r="U11" s="271" t="s">
        <v>77</v>
      </c>
      <c r="V11" s="269">
        <v>11</v>
      </c>
      <c r="W11" s="272">
        <v>7</v>
      </c>
      <c r="X11" s="272">
        <v>1</v>
      </c>
      <c r="Y11" s="272">
        <v>3</v>
      </c>
    </row>
    <row r="12" spans="1:29" x14ac:dyDescent="0.2">
      <c r="A12" s="33">
        <v>10</v>
      </c>
      <c r="B12" s="101" t="s">
        <v>1254</v>
      </c>
      <c r="C12" s="99" t="s">
        <v>1255</v>
      </c>
      <c r="D12" s="98" t="s">
        <v>1256</v>
      </c>
      <c r="F12" s="97">
        <v>2</v>
      </c>
      <c r="G12" s="100">
        <v>9</v>
      </c>
      <c r="H12" s="235" t="s">
        <v>72</v>
      </c>
      <c r="I12" s="97">
        <v>1</v>
      </c>
      <c r="J12" s="38">
        <f>IF(OR(I12="DSQ",I12="RAF",I12="DNC",I12="DPG"),0,IF(OR(I12="DNS",I12="DNF"),100*(($G12-$G12+1)/$G12)+10*(LOG($G12/$G12)),100*(($G12-I12+1)/$G12)+10*(LOG($G12/I12))))</f>
        <v>109.54242509439325</v>
      </c>
      <c r="K12" s="97">
        <v>1</v>
      </c>
      <c r="L12" s="38">
        <f>IF(OR(K12="DSQ",K12="RAF",K12="DNC",K12="DPG"),0,IF(OR(K12="DNS",K12="DNF"),100*(($G12-$G12+1)/$G12)+10*(LOG($G12/$G12)),100*(($G12-K12+1)/$G12)+10*(LOG($G12/K12))))</f>
        <v>109.54242509439325</v>
      </c>
      <c r="M12" s="97">
        <v>5</v>
      </c>
      <c r="N12" s="38">
        <f>IF(OR(M12="DSQ",M12="RAF",M12="DNC",M12="DPG"),0,IF(OR(M12="DNS",M12="DNF"),100*(($G12-$G12+1)/$G12)+10*(LOG($G12/$G12)),100*(($G12-M12+1)/$G12)+10*(LOG($G12/M12))))</f>
        <v>58.108280606588615</v>
      </c>
      <c r="O12" s="41">
        <f>J12+L12+N12</f>
        <v>277.19313079537511</v>
      </c>
      <c r="Q12" s="269">
        <v>3</v>
      </c>
      <c r="R12" s="269" t="s">
        <v>1111</v>
      </c>
      <c r="S12" s="270" t="s">
        <v>285</v>
      </c>
      <c r="T12" s="270" t="s">
        <v>686</v>
      </c>
      <c r="U12" s="271" t="s">
        <v>77</v>
      </c>
      <c r="V12" s="269">
        <v>11</v>
      </c>
      <c r="W12" s="272">
        <v>4</v>
      </c>
      <c r="X12" s="272">
        <v>5</v>
      </c>
      <c r="Y12" s="272">
        <v>2</v>
      </c>
    </row>
    <row r="13" spans="1:29" x14ac:dyDescent="0.2">
      <c r="A13" s="33">
        <v>11</v>
      </c>
      <c r="B13" s="101" t="s">
        <v>406</v>
      </c>
      <c r="C13" s="99" t="s">
        <v>249</v>
      </c>
      <c r="D13" s="98" t="s">
        <v>518</v>
      </c>
      <c r="F13" s="97">
        <v>2</v>
      </c>
      <c r="G13" s="100">
        <v>9</v>
      </c>
      <c r="H13" s="235" t="s">
        <v>99</v>
      </c>
      <c r="I13" s="97">
        <v>2</v>
      </c>
      <c r="J13" s="38">
        <f>IF(OR(I13="DSQ",I13="RAF",I13="DNC",I13="DPG"),0,IF(OR(I13="DNS",I13="DNF"),100*(($G13-$G13+1)/$G13)+10*(LOG($G13/$G13)),100*(($G13-I13+1)/$G13)+10*(LOG($G13/I13))))</f>
        <v>95.421014026642325</v>
      </c>
      <c r="K13" s="97">
        <v>4</v>
      </c>
      <c r="L13" s="38">
        <f>IF(OR(K13="DSQ",K13="RAF",K13="DNC",K13="DPG"),0,IF(OR(K13="DNS",K13="DNF"),100*(($G13-$G13+1)/$G13)+10*(LOG($G13/$G13)),100*(($G13-K13+1)/$G13)+10*(LOG($G13/K13))))</f>
        <v>70.188491847780284</v>
      </c>
      <c r="M13" s="97">
        <v>1</v>
      </c>
      <c r="N13" s="38">
        <f>IF(OR(M13="DSQ",M13="RAF",M13="DNC",M13="DPG"),0,IF(OR(M13="DNS",M13="DNF"),100*(($G13-$G13+1)/$G13)+10*(LOG($G13/$G13)),100*(($G13-M13+1)/$G13)+10*(LOG($G13/M13))))</f>
        <v>109.54242509439325</v>
      </c>
      <c r="O13" s="41">
        <f>J13+L13+N13</f>
        <v>275.15193096881586</v>
      </c>
      <c r="Q13" s="269">
        <v>4</v>
      </c>
      <c r="R13" s="269" t="s">
        <v>1209</v>
      </c>
      <c r="S13" s="270" t="s">
        <v>1210</v>
      </c>
      <c r="T13" s="270" t="s">
        <v>1211</v>
      </c>
      <c r="U13" s="271" t="s">
        <v>77</v>
      </c>
      <c r="V13" s="269">
        <v>11</v>
      </c>
      <c r="W13" s="272">
        <v>3</v>
      </c>
      <c r="X13" s="272">
        <v>3</v>
      </c>
      <c r="Y13" s="272">
        <v>5</v>
      </c>
    </row>
    <row r="14" spans="1:29" x14ac:dyDescent="0.2">
      <c r="A14" s="33">
        <v>12</v>
      </c>
      <c r="B14" s="101" t="s">
        <v>1240</v>
      </c>
      <c r="C14" s="99" t="s">
        <v>144</v>
      </c>
      <c r="D14" s="98" t="s">
        <v>436</v>
      </c>
      <c r="F14" s="97">
        <v>2</v>
      </c>
      <c r="G14" s="100">
        <v>9</v>
      </c>
      <c r="H14" s="235" t="s">
        <v>75</v>
      </c>
      <c r="I14" s="97">
        <v>3</v>
      </c>
      <c r="J14" s="38">
        <f>IF(OR(I14="DSQ",I14="RAF",I14="DNC",I14="DPG"),0,IF(OR(I14="DNS",I14="DNF"),100*(($G14-$G14+1)/$G14)+10*(LOG($G14/$G14)),100*(($G14-I14+1)/$G14)+10*(LOG($G14/I14))))</f>
        <v>82.548990324974412</v>
      </c>
      <c r="K14" s="97">
        <v>3</v>
      </c>
      <c r="L14" s="38">
        <f>IF(OR(K14="DSQ",K14="RAF",K14="DNC",K14="DPG"),0,IF(OR(K14="DNS",K14="DNF"),100*(($G14-$G14+1)/$G14)+10*(LOG($G14/$G14)),100*(($G14-K14+1)/$G14)+10*(LOG($G14/K14))))</f>
        <v>82.548990324974412</v>
      </c>
      <c r="M14" s="97">
        <v>1</v>
      </c>
      <c r="N14" s="38">
        <f>IF(OR(M14="DSQ",M14="RAF",M14="DNC",M14="DPG"),0,IF(OR(M14="DNS",M14="DNF"),100*(($G14-$G14+1)/$G14)+10*(LOG($G14/$G14)),100*(($G14-M14+1)/$G14)+10*(LOG($G14/M14))))</f>
        <v>109.54242509439325</v>
      </c>
      <c r="O14" s="41">
        <f>J14+L14+N14</f>
        <v>274.64040574434205</v>
      </c>
      <c r="Q14" s="269">
        <v>5</v>
      </c>
      <c r="R14" s="269">
        <v>4199</v>
      </c>
      <c r="S14" s="270" t="s">
        <v>164</v>
      </c>
      <c r="T14" s="270" t="s">
        <v>1212</v>
      </c>
      <c r="U14" s="271" t="s">
        <v>77</v>
      </c>
      <c r="V14" s="269">
        <v>14</v>
      </c>
      <c r="W14" s="272">
        <v>5</v>
      </c>
      <c r="X14" s="272">
        <v>2</v>
      </c>
      <c r="Y14" s="272">
        <v>7</v>
      </c>
    </row>
    <row r="15" spans="1:29" x14ac:dyDescent="0.2">
      <c r="A15" s="33">
        <v>13</v>
      </c>
      <c r="B15" s="101">
        <v>62</v>
      </c>
      <c r="C15" s="99" t="s">
        <v>147</v>
      </c>
      <c r="D15" s="98" t="s">
        <v>1127</v>
      </c>
      <c r="F15" s="97">
        <v>3</v>
      </c>
      <c r="G15" s="100">
        <v>9</v>
      </c>
      <c r="H15" s="235" t="s">
        <v>72</v>
      </c>
      <c r="I15" s="97">
        <v>3</v>
      </c>
      <c r="J15" s="38">
        <f>IF(OR(I15="DSQ",I15="RAF",I15="DNC",I15="DPG"),0,IF(OR(I15="DNS",I15="DNF"),100*(($G15-$G15+1)/$G15)+10*(LOG($G15/$G15)),100*(($G15-I15+1)/$G15)+10*(LOG($G15/I15))))</f>
        <v>82.548990324974412</v>
      </c>
      <c r="K15" s="97">
        <v>3</v>
      </c>
      <c r="L15" s="38">
        <f>IF(OR(K15="DSQ",K15="RAF",K15="DNC",K15="DPG"),0,IF(OR(K15="DNS",K15="DNF"),100*(($G15-$G15+1)/$G15)+10*(LOG($G15/$G15)),100*(($G15-K15+1)/$G15)+10*(LOG($G15/K15))))</f>
        <v>82.548990324974412</v>
      </c>
      <c r="M15" s="97">
        <v>1</v>
      </c>
      <c r="N15" s="38">
        <f>IF(OR(M15="DSQ",M15="RAF",M15="DNC",M15="DPG"),0,IF(OR(M15="DNS",M15="DNF"),100*(($G15-$G15+1)/$G15)+10*(LOG($G15/$G15)),100*(($G15-M15+1)/$G15)+10*(LOG($G15/M15))))</f>
        <v>109.54242509439325</v>
      </c>
      <c r="O15" s="41">
        <f>J15+L15+N15</f>
        <v>274.64040574434205</v>
      </c>
      <c r="Q15" s="269">
        <v>6</v>
      </c>
      <c r="R15" s="269">
        <v>2555</v>
      </c>
      <c r="S15" s="270" t="s">
        <v>370</v>
      </c>
      <c r="T15" s="270" t="s">
        <v>1213</v>
      </c>
      <c r="U15" s="271" t="s">
        <v>77</v>
      </c>
      <c r="V15" s="269">
        <v>18</v>
      </c>
      <c r="W15" s="272">
        <v>6</v>
      </c>
      <c r="X15" s="272">
        <v>6</v>
      </c>
      <c r="Y15" s="272">
        <v>6</v>
      </c>
    </row>
    <row r="16" spans="1:29" x14ac:dyDescent="0.2">
      <c r="A16" s="33">
        <v>14</v>
      </c>
      <c r="B16" s="101" t="s">
        <v>1241</v>
      </c>
      <c r="C16" s="99" t="s">
        <v>503</v>
      </c>
      <c r="D16" s="98" t="s">
        <v>1242</v>
      </c>
      <c r="F16" s="97">
        <v>3</v>
      </c>
      <c r="G16" s="100">
        <v>9</v>
      </c>
      <c r="H16" s="235" t="s">
        <v>75</v>
      </c>
      <c r="I16" s="97">
        <v>2</v>
      </c>
      <c r="J16" s="38">
        <f>IF(OR(I16="DSQ",I16="RAF",I16="DNC",I16="DPG"),0,IF(OR(I16="DNS",I16="DNF"),100*(($G16-$G16+1)/$G16)+10*(LOG($G16/$G16)),100*(($G16-I16+1)/$G16)+10*(LOG($G16/I16))))</f>
        <v>95.421014026642325</v>
      </c>
      <c r="K16" s="97">
        <v>2</v>
      </c>
      <c r="L16" s="38">
        <f>IF(OR(K16="DSQ",K16="RAF",K16="DNC",K16="DPG"),0,IF(OR(K16="DNS",K16="DNF"),100*(($G16-$G16+1)/$G16)+10*(LOG($G16/$G16)),100*(($G16-K16+1)/$G16)+10*(LOG($G16/K16))))</f>
        <v>95.421014026642325</v>
      </c>
      <c r="M16" s="97">
        <v>3</v>
      </c>
      <c r="N16" s="38">
        <f>IF(OR(M16="DSQ",M16="RAF",M16="DNC",M16="DPG"),0,IF(OR(M16="DNS",M16="DNF"),100*(($G16-$G16+1)/$G16)+10*(LOG($G16/$G16)),100*(($G16-M16+1)/$G16)+10*(LOG($G16/M16))))</f>
        <v>82.548990324974412</v>
      </c>
      <c r="O16" s="41">
        <f>J16+L16+N16</f>
        <v>273.39101837825905</v>
      </c>
      <c r="Q16" s="269">
        <v>7</v>
      </c>
      <c r="R16" s="269" t="s">
        <v>1214</v>
      </c>
      <c r="S16" s="270" t="s">
        <v>166</v>
      </c>
      <c r="T16" s="270" t="s">
        <v>1215</v>
      </c>
      <c r="U16" s="271" t="s">
        <v>77</v>
      </c>
      <c r="V16" s="269">
        <v>20</v>
      </c>
      <c r="W16" s="272">
        <v>8</v>
      </c>
      <c r="X16" s="272">
        <v>8</v>
      </c>
      <c r="Y16" s="272">
        <v>4</v>
      </c>
    </row>
    <row r="17" spans="1:25" x14ac:dyDescent="0.2">
      <c r="A17" s="33">
        <v>15</v>
      </c>
      <c r="B17" s="101">
        <v>77</v>
      </c>
      <c r="C17" s="99" t="s">
        <v>148</v>
      </c>
      <c r="D17" s="98" t="s">
        <v>1270</v>
      </c>
      <c r="F17" s="97">
        <v>2</v>
      </c>
      <c r="G17" s="100">
        <v>18</v>
      </c>
      <c r="H17" s="235" t="s">
        <v>73</v>
      </c>
      <c r="I17" s="97">
        <v>5</v>
      </c>
      <c r="J17" s="38">
        <f>IF(OR(I17="DSQ",I17="RAF",I17="DNC",I17="DPG"),0,IF(OR(I17="DNS",I17="DNF"),100*(($G17-$G17+1)/$G17)+10*(LOG($G17/$G17)),100*(($G17-I17+1)/$G17)+10*(LOG($G17/I17))))</f>
        <v>83.340802785450663</v>
      </c>
      <c r="K17" s="97">
        <v>7</v>
      </c>
      <c r="L17" s="38">
        <f>IF(OR(K17="DSQ",K17="RAF",K17="DNC",K17="DPG"),0,IF(OR(K17="DNS",K17="DNF"),100*(($G17-$G17+1)/$G17)+10*(LOG($G17/$G17)),100*(($G17-K17+1)/$G17)+10*(LOG($G17/K17))))</f>
        <v>70.768411317557153</v>
      </c>
      <c r="M17" s="97">
        <v>1</v>
      </c>
      <c r="N17" s="38">
        <f>IF(OR(M17="DSQ",M17="RAF",M17="DNC",M17="DPG"),0,IF(OR(M17="DNS",M17="DNF"),100*(($G17-$G17+1)/$G17)+10*(LOG($G17/$G17)),100*(($G17-M17+1)/$G17)+10*(LOG($G17/M17))))</f>
        <v>112.55272505103306</v>
      </c>
      <c r="O17" s="41">
        <f>J17+L17+N17</f>
        <v>266.66193915404085</v>
      </c>
      <c r="Q17" s="269">
        <v>8</v>
      </c>
      <c r="R17" s="269" t="s">
        <v>1216</v>
      </c>
      <c r="S17" s="270" t="s">
        <v>1217</v>
      </c>
      <c r="T17" s="270" t="s">
        <v>1218</v>
      </c>
      <c r="U17" s="271" t="s">
        <v>77</v>
      </c>
      <c r="V17" s="269">
        <v>24</v>
      </c>
      <c r="W17" s="272">
        <v>4</v>
      </c>
      <c r="X17" s="272" t="s">
        <v>32</v>
      </c>
      <c r="Y17" s="272">
        <v>8</v>
      </c>
    </row>
    <row r="18" spans="1:25" x14ac:dyDescent="0.2">
      <c r="A18" s="33">
        <v>16</v>
      </c>
      <c r="B18" s="101" t="s">
        <v>82</v>
      </c>
      <c r="C18" s="99" t="s">
        <v>136</v>
      </c>
      <c r="D18" s="98" t="s">
        <v>1293</v>
      </c>
      <c r="F18" s="97">
        <v>2</v>
      </c>
      <c r="G18" s="100">
        <v>6</v>
      </c>
      <c r="H18" s="235" t="s">
        <v>74</v>
      </c>
      <c r="I18" s="97">
        <v>1</v>
      </c>
      <c r="J18" s="38">
        <f>IF(OR(I18="DSQ",I18="RAF",I18="DNC",I18="DPG"),0,IF(OR(I18="DNS",I18="DNF"),100*(($G18-$G18+1)/$G18)+10*(LOG($G18/$G18)),100*(($G18-I18+1)/$G18)+10*(LOG($G18/I18))))</f>
        <v>107.78151250383644</v>
      </c>
      <c r="K18" s="97">
        <v>3</v>
      </c>
      <c r="L18" s="38">
        <f>IF(OR(K18="DSQ",K18="RAF",K18="DNC",K18="DPG"),0,IF(OR(K18="DNS",K18="DNF"),100*(($G18-$G18+1)/$G18)+10*(LOG($G18/$G18)),100*(($G18-K18+1)/$G18)+10*(LOG($G18/K18))))</f>
        <v>69.67696662330647</v>
      </c>
      <c r="M18" s="97">
        <v>2</v>
      </c>
      <c r="N18" s="38">
        <f>IF(OR(M18="DSQ",M18="RAF",M18="DNC",M18="DPG"),0,IF(OR(M18="DNS",M18="DNF"),100*(($G18-$G18+1)/$G18)+10*(LOG($G18/$G18)),100*(($G18-M18+1)/$G18)+10*(LOG($G18/M18))))</f>
        <v>88.104545880529969</v>
      </c>
      <c r="O18" s="41">
        <f>J18+L18+N18</f>
        <v>265.56302500767288</v>
      </c>
      <c r="Q18" s="269">
        <v>9</v>
      </c>
      <c r="R18" s="269" t="s">
        <v>1219</v>
      </c>
      <c r="S18" s="270" t="s">
        <v>143</v>
      </c>
      <c r="T18" s="270" t="s">
        <v>680</v>
      </c>
      <c r="U18" s="271" t="s">
        <v>77</v>
      </c>
      <c r="V18" s="269">
        <v>27</v>
      </c>
      <c r="W18" s="272">
        <v>10</v>
      </c>
      <c r="X18" s="272">
        <v>7</v>
      </c>
      <c r="Y18" s="272">
        <v>10</v>
      </c>
    </row>
    <row r="19" spans="1:25" x14ac:dyDescent="0.2">
      <c r="A19" s="33">
        <v>17</v>
      </c>
      <c r="B19" s="101" t="s">
        <v>1314</v>
      </c>
      <c r="C19" s="99" t="s">
        <v>168</v>
      </c>
      <c r="D19" s="98" t="s">
        <v>1315</v>
      </c>
      <c r="F19" s="97">
        <v>1</v>
      </c>
      <c r="G19" s="100">
        <v>6</v>
      </c>
      <c r="H19" s="235" t="s">
        <v>162</v>
      </c>
      <c r="I19" s="97">
        <v>3</v>
      </c>
      <c r="J19" s="38">
        <f>IF(OR(I19="DSQ",I19="RAF",I19="DNC",I19="DPG"),0,IF(OR(I19="DNS",I19="DNF"),100*(($G19-$G19+1)/$G19)+10*(LOG($G19/$G19)),100*(($G19-I19+1)/$G19)+10*(LOG($G19/I19))))</f>
        <v>69.67696662330647</v>
      </c>
      <c r="K19" s="97">
        <v>1</v>
      </c>
      <c r="L19" s="38">
        <f>IF(OR(K19="DSQ",K19="RAF",K19="DNC",K19="DPG"),0,IF(OR(K19="DNS",K19="DNF"),100*(($G19-$G19+1)/$G19)+10*(LOG($G19/$G19)),100*(($G19-K19+1)/$G19)+10*(LOG($G19/K19))))</f>
        <v>107.78151250383644</v>
      </c>
      <c r="M19" s="97">
        <v>2</v>
      </c>
      <c r="N19" s="38">
        <f>IF(OR(M19="DSQ",M19="RAF",M19="DNC",M19="DPG"),0,IF(OR(M19="DNS",M19="DNF"),100*(($G19-$G19+1)/$G19)+10*(LOG($G19/$G19)),100*(($G19-M19+1)/$G19)+10*(LOG($G19/M19))))</f>
        <v>88.104545880529969</v>
      </c>
      <c r="O19" s="41">
        <f>J19+L19+N19</f>
        <v>265.56302500767288</v>
      </c>
      <c r="Q19" s="269">
        <v>10</v>
      </c>
      <c r="R19" s="269">
        <v>4595</v>
      </c>
      <c r="S19" s="270" t="s">
        <v>800</v>
      </c>
      <c r="T19" s="270" t="s">
        <v>801</v>
      </c>
      <c r="U19" s="271" t="s">
        <v>77</v>
      </c>
      <c r="V19" s="269">
        <v>27</v>
      </c>
      <c r="W19" s="272">
        <v>9</v>
      </c>
      <c r="X19" s="272">
        <v>9</v>
      </c>
      <c r="Y19" s="272">
        <v>9</v>
      </c>
    </row>
    <row r="20" spans="1:25" x14ac:dyDescent="0.2">
      <c r="A20" s="33">
        <v>18</v>
      </c>
      <c r="B20" s="101" t="s">
        <v>1229</v>
      </c>
      <c r="C20" s="99" t="s">
        <v>150</v>
      </c>
      <c r="D20" s="98" t="s">
        <v>1230</v>
      </c>
      <c r="F20" s="97">
        <v>2</v>
      </c>
      <c r="G20" s="100">
        <v>7</v>
      </c>
      <c r="H20" s="235" t="s">
        <v>71</v>
      </c>
      <c r="I20" s="97">
        <v>2</v>
      </c>
      <c r="J20" s="38">
        <f>IF(OR(I20="DSQ",I20="RAF",I20="DNC",I20="DPG"),0,IF(OR(I20="DNS",I20="DNF"),100*(($G20-$G20+1)/$G20)+10*(LOG($G20/$G20)),100*(($G20-I20+1)/$G20)+10*(LOG($G20/I20))))</f>
        <v>91.154966157788465</v>
      </c>
      <c r="K20" s="97">
        <v>2</v>
      </c>
      <c r="L20" s="38">
        <f>IF(OR(K20="DSQ",K20="RAF",K20="DNC",K20="DPG"),0,IF(OR(K20="DNS",K20="DNF"),100*(($G20-$G20+1)/$G20)+10*(LOG($G20/$G20)),100*(($G20-K20+1)/$G20)+10*(LOG($G20/K20))))</f>
        <v>91.154966157788465</v>
      </c>
      <c r="M20" s="97">
        <v>3</v>
      </c>
      <c r="N20" s="38">
        <f>IF(OR(M20="DSQ",M20="RAF",M20="DNC",M20="DPG"),0,IF(OR(M20="DNS",M20="DNF"),100*(($G20-$G20+1)/$G20)+10*(LOG($G20/$G20)),100*(($G20-M20+1)/$G20)+10*(LOG($G20/M20))))</f>
        <v>75.108339281517374</v>
      </c>
      <c r="O20" s="41">
        <f>J20+L20+N20</f>
        <v>257.4182715970943</v>
      </c>
      <c r="Q20" s="269">
        <v>11</v>
      </c>
      <c r="R20" s="269" t="s">
        <v>1220</v>
      </c>
      <c r="S20" s="270" t="s">
        <v>1221</v>
      </c>
      <c r="T20" s="270" t="s">
        <v>1222</v>
      </c>
      <c r="U20" s="271" t="s">
        <v>77</v>
      </c>
      <c r="V20" s="269">
        <v>36</v>
      </c>
      <c r="W20" s="272" t="s">
        <v>32</v>
      </c>
      <c r="X20" s="272" t="s">
        <v>32</v>
      </c>
      <c r="Y20" s="272" t="s">
        <v>33</v>
      </c>
    </row>
    <row r="21" spans="1:25" x14ac:dyDescent="0.2">
      <c r="A21" s="33">
        <v>19</v>
      </c>
      <c r="B21" s="101">
        <v>115</v>
      </c>
      <c r="C21" s="99" t="s">
        <v>576</v>
      </c>
      <c r="D21" s="98" t="s">
        <v>1271</v>
      </c>
      <c r="F21" s="97">
        <v>3</v>
      </c>
      <c r="G21" s="100">
        <v>18</v>
      </c>
      <c r="H21" s="235" t="s">
        <v>73</v>
      </c>
      <c r="I21" s="97">
        <v>4</v>
      </c>
      <c r="J21" s="38">
        <f>IF(OR(I21="DSQ",I21="RAF",I21="DNC",I21="DPG"),0,IF(OR(I21="DNS",I21="DNF"),100*(($G21-$G21+1)/$G21)+10*(LOG($G21/$G21)),100*(($G21-I21+1)/$G21)+10*(LOG($G21/I21))))</f>
        <v>89.865458471086782</v>
      </c>
      <c r="K21" s="97">
        <v>2</v>
      </c>
      <c r="L21" s="38">
        <f>IF(OR(K21="DSQ",K21="RAF",K21="DNC",K21="DPG"),0,IF(OR(K21="DNS",K21="DNF"),100*(($G21-$G21+1)/$G21)+10*(LOG($G21/$G21)),100*(($G21-K21+1)/$G21)+10*(LOG($G21/K21))))</f>
        <v>103.98686953883769</v>
      </c>
      <c r="M21" s="97">
        <v>9</v>
      </c>
      <c r="N21" s="38">
        <f>IF(OR(M21="DSQ",M21="RAF",M21="DNC",M21="DPG"),0,IF(OR(M21="DNS",M21="DNF"),100*(($G21-$G21+1)/$G21)+10*(LOG($G21/$G21)),100*(($G21-M21+1)/$G21)+10*(LOG($G21/M21))))</f>
        <v>58.56585551219537</v>
      </c>
      <c r="O21" s="41">
        <f>J21+L21+N21</f>
        <v>252.41818352211982</v>
      </c>
      <c r="Q21" s="265">
        <v>1</v>
      </c>
      <c r="R21" s="265" t="s">
        <v>236</v>
      </c>
      <c r="S21" s="266" t="s">
        <v>1091</v>
      </c>
      <c r="T21" s="266" t="s">
        <v>1223</v>
      </c>
      <c r="U21" s="267" t="s">
        <v>4</v>
      </c>
      <c r="V21" s="265">
        <v>5</v>
      </c>
      <c r="W21" s="268">
        <v>1</v>
      </c>
      <c r="X21" s="268">
        <v>3</v>
      </c>
      <c r="Y21" s="268">
        <v>1</v>
      </c>
    </row>
    <row r="22" spans="1:25" x14ac:dyDescent="0.2">
      <c r="A22" s="33">
        <v>20</v>
      </c>
      <c r="B22" s="101">
        <v>88</v>
      </c>
      <c r="C22" s="99" t="s">
        <v>267</v>
      </c>
      <c r="D22" s="98" t="s">
        <v>469</v>
      </c>
      <c r="F22" s="97">
        <v>3</v>
      </c>
      <c r="G22" s="100">
        <v>9</v>
      </c>
      <c r="H22" s="235" t="s">
        <v>99</v>
      </c>
      <c r="I22" s="97">
        <v>3</v>
      </c>
      <c r="J22" s="38">
        <f>IF(OR(I22="DSQ",I22="RAF",I22="DNC",I22="DPG"),0,IF(OR(I22="DNS",I22="DNF"),100*(($G22-$G22+1)/$G22)+10*(LOG($G22/$G22)),100*(($G22-I22+1)/$G22)+10*(LOG($G22/I22))))</f>
        <v>82.548990324974412</v>
      </c>
      <c r="K22" s="97">
        <v>1</v>
      </c>
      <c r="L22" s="38">
        <f>IF(OR(K22="DSQ",K22="RAF",K22="DNC",K22="DPG"),0,IF(OR(K22="DNS",K22="DNF"),100*(($G22-$G22+1)/$G22)+10*(LOG($G22/$G22)),100*(($G22-K22+1)/$G22)+10*(LOG($G22/K22))))</f>
        <v>109.54242509439325</v>
      </c>
      <c r="M22" s="97">
        <v>5</v>
      </c>
      <c r="N22" s="38">
        <f>IF(OR(M22="DSQ",M22="RAF",M22="DNC",M22="DPG"),0,IF(OR(M22="DNS",M22="DNF"),100*(($G22-$G22+1)/$G22)+10*(LOG($G22/$G22)),100*(($G22-M22+1)/$G22)+10*(LOG($G22/M22))))</f>
        <v>58.108280606588615</v>
      </c>
      <c r="O22" s="41">
        <f>J22+L22+N22</f>
        <v>250.19969602595626</v>
      </c>
      <c r="Q22" s="265">
        <v>2</v>
      </c>
      <c r="R22" s="265" t="s">
        <v>1224</v>
      </c>
      <c r="S22" s="266" t="s">
        <v>158</v>
      </c>
      <c r="T22" s="266" t="s">
        <v>1225</v>
      </c>
      <c r="U22" s="267" t="s">
        <v>4</v>
      </c>
      <c r="V22" s="265">
        <v>5</v>
      </c>
      <c r="W22" s="268">
        <v>2</v>
      </c>
      <c r="X22" s="268">
        <v>1</v>
      </c>
      <c r="Y22" s="268">
        <v>2</v>
      </c>
    </row>
    <row r="23" spans="1:25" x14ac:dyDescent="0.2">
      <c r="A23" s="33">
        <v>21</v>
      </c>
      <c r="B23" s="101" t="s">
        <v>1272</v>
      </c>
      <c r="C23" s="99" t="s">
        <v>394</v>
      </c>
      <c r="D23" s="98" t="s">
        <v>1273</v>
      </c>
      <c r="F23" s="97">
        <v>4</v>
      </c>
      <c r="G23" s="100">
        <v>18</v>
      </c>
      <c r="H23" s="235" t="s">
        <v>73</v>
      </c>
      <c r="I23" s="97">
        <v>8</v>
      </c>
      <c r="J23" s="38">
        <f>IF(OR(I23="DSQ",I23="RAF",I23="DNC",I23="DPG"),0,IF(OR(I23="DNS",I23="DNF"),100*(($G23-$G23+1)/$G23)+10*(LOG($G23/$G23)),100*(($G23-I23+1)/$G23)+10*(LOG($G23/I23))))</f>
        <v>64.632936292224741</v>
      </c>
      <c r="K23" s="97">
        <v>6</v>
      </c>
      <c r="L23" s="38">
        <f>IF(OR(K23="DSQ",K23="RAF",K23="DNC",K23="DPG"),0,IF(OR(K23="DNS",K23="DNF"),100*(($G23-$G23+1)/$G23)+10*(LOG($G23/$G23)),100*(($G23-K23+1)/$G23)+10*(LOG($G23/K23))))</f>
        <v>76.99343476941884</v>
      </c>
      <c r="M23" s="97">
        <v>2</v>
      </c>
      <c r="N23" s="38">
        <f>IF(OR(M23="DSQ",M23="RAF",M23="DNC",M23="DPG"),0,IF(OR(M23="DNS",M23="DNF"),100*(($G23-$G23+1)/$G23)+10*(LOG($G23/$G23)),100*(($G23-M23+1)/$G23)+10*(LOG($G23/M23))))</f>
        <v>103.98686953883769</v>
      </c>
      <c r="O23" s="41">
        <f>J23+L23+N23</f>
        <v>245.61324060048128</v>
      </c>
      <c r="Q23" s="265">
        <v>3</v>
      </c>
      <c r="R23" s="265" t="s">
        <v>182</v>
      </c>
      <c r="S23" s="266" t="s">
        <v>159</v>
      </c>
      <c r="T23" s="266" t="s">
        <v>1226</v>
      </c>
      <c r="U23" s="267" t="s">
        <v>4</v>
      </c>
      <c r="V23" s="265">
        <v>8</v>
      </c>
      <c r="W23" s="268">
        <v>3</v>
      </c>
      <c r="X23" s="268">
        <v>2</v>
      </c>
      <c r="Y23" s="268">
        <v>3</v>
      </c>
    </row>
    <row r="24" spans="1:25" x14ac:dyDescent="0.2">
      <c r="A24" s="33">
        <v>22</v>
      </c>
      <c r="B24" s="101" t="s">
        <v>1206</v>
      </c>
      <c r="C24" s="99" t="s">
        <v>1207</v>
      </c>
      <c r="D24" s="98" t="s">
        <v>1208</v>
      </c>
      <c r="F24" s="97">
        <v>2</v>
      </c>
      <c r="G24" s="100">
        <v>11</v>
      </c>
      <c r="H24" s="235" t="s">
        <v>77</v>
      </c>
      <c r="I24" s="97">
        <v>7</v>
      </c>
      <c r="J24" s="38">
        <f>IF(OR(I24="DSQ",I24="RAF",I24="DNC",I24="DPG"),0,IF(OR(I24="DNS",I24="DNF"),100*(($G24-$G24+1)/$G24)+10*(LOG($G24/$G24)),100*(($G24-I24+1)/$G24)+10*(LOG($G24/I24))))</f>
        <v>47.417491905985138</v>
      </c>
      <c r="K24" s="97">
        <v>1</v>
      </c>
      <c r="L24" s="38">
        <f>IF(OR(K24="DSQ",K24="RAF",K24="DNC",K24="DPG"),0,IF(OR(K24="DNS",K24="DNF"),100*(($G24-$G24+1)/$G24)+10*(LOG($G24/$G24)),100*(($G24-K24+1)/$G24)+10*(LOG($G24/K24))))</f>
        <v>110.41392685158225</v>
      </c>
      <c r="M24" s="97">
        <v>3</v>
      </c>
      <c r="N24" s="38">
        <f>IF(OR(M24="DSQ",M24="RAF",M24="DNC",M24="DPG"),0,IF(OR(M24="DNS",M24="DNF"),100*(($G24-$G24+1)/$G24)+10*(LOG($G24/$G24)),100*(($G24-M24+1)/$G24)+10*(LOG($G24/M24))))</f>
        <v>87.460896122567448</v>
      </c>
      <c r="O24" s="41">
        <f>J24+L24+N24</f>
        <v>245.29231488013482</v>
      </c>
      <c r="Q24" s="269">
        <v>1</v>
      </c>
      <c r="R24" s="269" t="s">
        <v>1227</v>
      </c>
      <c r="S24" s="270" t="s">
        <v>115</v>
      </c>
      <c r="T24" s="270" t="s">
        <v>1228</v>
      </c>
      <c r="U24" s="271" t="s">
        <v>71</v>
      </c>
      <c r="V24" s="269">
        <v>5</v>
      </c>
      <c r="W24" s="272">
        <v>3</v>
      </c>
      <c r="X24" s="272">
        <v>1</v>
      </c>
      <c r="Y24" s="272">
        <v>1</v>
      </c>
    </row>
    <row r="25" spans="1:25" x14ac:dyDescent="0.2">
      <c r="A25" s="33">
        <v>23</v>
      </c>
      <c r="B25" s="101" t="s">
        <v>236</v>
      </c>
      <c r="C25" s="99" t="s">
        <v>1091</v>
      </c>
      <c r="D25" s="98" t="s">
        <v>1223</v>
      </c>
      <c r="F25" s="97">
        <v>1</v>
      </c>
      <c r="G25" s="100">
        <v>3</v>
      </c>
      <c r="H25" s="235" t="s">
        <v>4</v>
      </c>
      <c r="I25" s="97">
        <v>1</v>
      </c>
      <c r="J25" s="38">
        <f>IF(OR(I25="DSQ",I25="RAF",I25="DNC",I25="DPG"),0,IF(OR(I25="DNS",I25="DNF"),100*(($G25-$G25+1)/$G25)+10*(LOG($G25/$G25)),100*(($G25-I25+1)/$G25)+10*(LOG($G25/I25))))</f>
        <v>104.77121254719663</v>
      </c>
      <c r="K25" s="97">
        <v>3</v>
      </c>
      <c r="L25" s="38">
        <f>IF(OR(K25="DSQ",K25="RAF",K25="DNC",K25="DPG"),0,IF(OR(K25="DNS",K25="DNF"),100*(($G25-$G25+1)/$G25)+10*(LOG($G25/$G25)),100*(($G25-K25+1)/$G25)+10*(LOG($G25/K25))))</f>
        <v>33.333333333333329</v>
      </c>
      <c r="M25" s="97">
        <v>1</v>
      </c>
      <c r="N25" s="38">
        <f>IF(OR(M25="DSQ",M25="RAF",M25="DNC",M25="DPG"),0,IF(OR(M25="DNS",M25="DNF"),100*(($G25-$G25+1)/$G25)+10*(LOG($G25/$G25)),100*(($G25-M25+1)/$G25)+10*(LOG($G25/M25))))</f>
        <v>104.77121254719663</v>
      </c>
      <c r="O25" s="41">
        <f>J25+L25+N25</f>
        <v>242.87575842772657</v>
      </c>
      <c r="Q25" s="269">
        <v>2</v>
      </c>
      <c r="R25" s="269" t="s">
        <v>1229</v>
      </c>
      <c r="S25" s="270" t="s">
        <v>150</v>
      </c>
      <c r="T25" s="270" t="s">
        <v>1230</v>
      </c>
      <c r="U25" s="271" t="s">
        <v>71</v>
      </c>
      <c r="V25" s="269">
        <v>7</v>
      </c>
      <c r="W25" s="272">
        <v>2</v>
      </c>
      <c r="X25" s="272">
        <v>2</v>
      </c>
      <c r="Y25" s="272">
        <v>3</v>
      </c>
    </row>
    <row r="26" spans="1:25" x14ac:dyDescent="0.2">
      <c r="A26" s="33">
        <v>24</v>
      </c>
      <c r="B26" s="101" t="s">
        <v>1111</v>
      </c>
      <c r="C26" s="99" t="s">
        <v>285</v>
      </c>
      <c r="D26" s="98" t="s">
        <v>686</v>
      </c>
      <c r="F26" s="97">
        <v>3</v>
      </c>
      <c r="G26" s="100">
        <v>11</v>
      </c>
      <c r="H26" s="235" t="s">
        <v>77</v>
      </c>
      <c r="I26" s="97">
        <v>4</v>
      </c>
      <c r="J26" s="38">
        <f>IF(OR(I26="DSQ",I26="RAF",I26="DNC",I26="DPG"),0,IF(OR(I26="DNS",I26="DNF"),100*(($G26-$G26+1)/$G26)+10*(LOG($G26/$G26)),100*(($G26-I26+1)/$G26)+10*(LOG($G26/I26))))</f>
        <v>77.120599665575355</v>
      </c>
      <c r="K26" s="97">
        <v>5</v>
      </c>
      <c r="L26" s="38">
        <f>IF(OR(K26="DSQ",K26="RAF",K26="DNC",K26="DPG"),0,IF(OR(K26="DNS",K26="DNF"),100*(($G26-$G26+1)/$G26)+10*(LOG($G26/$G26)),100*(($G26-K26+1)/$G26)+10*(LOG($G26/K26))))</f>
        <v>67.060590444585699</v>
      </c>
      <c r="M26" s="97">
        <v>2</v>
      </c>
      <c r="N26" s="38">
        <f>IF(OR(M26="DSQ",M26="RAF",M26="DNC",M26="DPG"),0,IF(OR(M26="DNS",M26="DNF"),100*(($G26-$G26+1)/$G26)+10*(LOG($G26/$G26)),100*(($G26-M26+1)/$G26)+10*(LOG($G26/M26))))</f>
        <v>98.31271780403334</v>
      </c>
      <c r="O26" s="41">
        <f>J26+L26+N26</f>
        <v>242.49390791419438</v>
      </c>
      <c r="Q26" s="269">
        <v>3</v>
      </c>
      <c r="R26" s="269" t="s">
        <v>1231</v>
      </c>
      <c r="S26" s="270" t="s">
        <v>193</v>
      </c>
      <c r="T26" s="270" t="s">
        <v>1232</v>
      </c>
      <c r="U26" s="271" t="s">
        <v>71</v>
      </c>
      <c r="V26" s="269">
        <v>10</v>
      </c>
      <c r="W26" s="272">
        <v>5</v>
      </c>
      <c r="X26" s="272">
        <v>3</v>
      </c>
      <c r="Y26" s="272">
        <v>2</v>
      </c>
    </row>
    <row r="27" spans="1:25" x14ac:dyDescent="0.2">
      <c r="A27" s="33">
        <v>25</v>
      </c>
      <c r="B27" s="101" t="s">
        <v>1209</v>
      </c>
      <c r="C27" s="99" t="s">
        <v>1210</v>
      </c>
      <c r="D27" s="98" t="s">
        <v>1211</v>
      </c>
      <c r="F27" s="97">
        <v>4</v>
      </c>
      <c r="G27" s="100">
        <v>11</v>
      </c>
      <c r="H27" s="235" t="s">
        <v>77</v>
      </c>
      <c r="I27" s="97">
        <v>3</v>
      </c>
      <c r="J27" s="38">
        <f>IF(OR(I27="DSQ",I27="RAF",I27="DNC",I27="DPG"),0,IF(OR(I27="DNS",I27="DNF"),100*(($G27-$G27+1)/$G27)+10*(LOG($G27/$G27)),100*(($G27-I27+1)/$G27)+10*(LOG($G27/I27))))</f>
        <v>87.460896122567448</v>
      </c>
      <c r="K27" s="97">
        <v>3</v>
      </c>
      <c r="L27" s="38">
        <f>IF(OR(K27="DSQ",K27="RAF",K27="DNC",K27="DPG"),0,IF(OR(K27="DNS",K27="DNF"),100*(($G27-$G27+1)/$G27)+10*(LOG($G27/$G27)),100*(($G27-K27+1)/$G27)+10*(LOG($G27/K27))))</f>
        <v>87.460896122567448</v>
      </c>
      <c r="M27" s="97">
        <v>5</v>
      </c>
      <c r="N27" s="38">
        <f>IF(OR(M27="DSQ",M27="RAF",M27="DNC",M27="DPG"),0,IF(OR(M27="DNS",M27="DNF"),100*(($G27-$G27+1)/$G27)+10*(LOG($G27/$G27)),100*(($G27-M27+1)/$G27)+10*(LOG($G27/M27))))</f>
        <v>67.060590444585699</v>
      </c>
      <c r="O27" s="41">
        <f>J27+L27+N27</f>
        <v>241.98238268972059</v>
      </c>
      <c r="Q27" s="269">
        <v>4</v>
      </c>
      <c r="R27" s="269">
        <v>17</v>
      </c>
      <c r="S27" s="270" t="s">
        <v>151</v>
      </c>
      <c r="T27" s="270" t="s">
        <v>1233</v>
      </c>
      <c r="U27" s="271" t="s">
        <v>71</v>
      </c>
      <c r="V27" s="269">
        <v>14</v>
      </c>
      <c r="W27" s="272">
        <v>6</v>
      </c>
      <c r="X27" s="272">
        <v>4</v>
      </c>
      <c r="Y27" s="272">
        <v>4</v>
      </c>
    </row>
    <row r="28" spans="1:25" x14ac:dyDescent="0.2">
      <c r="A28" s="33">
        <v>26</v>
      </c>
      <c r="B28" s="101" t="s">
        <v>1224</v>
      </c>
      <c r="C28" s="99" t="s">
        <v>158</v>
      </c>
      <c r="D28" s="98" t="s">
        <v>1225</v>
      </c>
      <c r="F28" s="97">
        <v>2</v>
      </c>
      <c r="G28" s="100">
        <v>3</v>
      </c>
      <c r="H28" s="235" t="s">
        <v>4</v>
      </c>
      <c r="I28" s="97">
        <v>2</v>
      </c>
      <c r="J28" s="38">
        <f>IF(OR(I28="DSQ",I28="RAF",I28="DNC",I28="DPG"),0,IF(OR(I28="DNS",I28="DNF"),100*(($G28-$G28+1)/$G28)+10*(LOG($G28/$G28)),100*(($G28-I28+1)/$G28)+10*(LOG($G28/I28))))</f>
        <v>68.427579257223471</v>
      </c>
      <c r="K28" s="97">
        <v>1</v>
      </c>
      <c r="L28" s="38">
        <f>IF(OR(K28="DSQ",K28="RAF",K28="DNC",K28="DPG"),0,IF(OR(K28="DNS",K28="DNF"),100*(($G28-$G28+1)/$G28)+10*(LOG($G28/$G28)),100*(($G28-K28+1)/$G28)+10*(LOG($G28/K28))))</f>
        <v>104.77121254719663</v>
      </c>
      <c r="M28" s="97">
        <v>2</v>
      </c>
      <c r="N28" s="38">
        <f>IF(OR(M28="DSQ",M28="RAF",M28="DNC",M28="DPG"),0,IF(OR(M28="DNS",M28="DNF"),100*(($G28-$G28+1)/$G28)+10*(LOG($G28/$G28)),100*(($G28-M28+1)/$G28)+10*(LOG($G28/M28))))</f>
        <v>68.427579257223471</v>
      </c>
      <c r="O28" s="41">
        <f>J28+L28+N28</f>
        <v>241.62637106164357</v>
      </c>
      <c r="Q28" s="269">
        <v>5</v>
      </c>
      <c r="R28" s="269">
        <v>5</v>
      </c>
      <c r="S28" s="270" t="s">
        <v>1051</v>
      </c>
      <c r="T28" s="270" t="s">
        <v>1234</v>
      </c>
      <c r="U28" s="271" t="s">
        <v>71</v>
      </c>
      <c r="V28" s="269">
        <v>15</v>
      </c>
      <c r="W28" s="272">
        <v>1</v>
      </c>
      <c r="X28" s="272" t="s">
        <v>32</v>
      </c>
      <c r="Y28" s="272">
        <v>6</v>
      </c>
    </row>
    <row r="29" spans="1:25" x14ac:dyDescent="0.2">
      <c r="A29" s="33">
        <v>27</v>
      </c>
      <c r="B29" s="101">
        <v>4331</v>
      </c>
      <c r="C29" s="99" t="s">
        <v>126</v>
      </c>
      <c r="D29" s="98" t="s">
        <v>1116</v>
      </c>
      <c r="F29" s="97">
        <v>2</v>
      </c>
      <c r="G29" s="100">
        <v>7</v>
      </c>
      <c r="H29" s="235" t="s">
        <v>78</v>
      </c>
      <c r="I29" s="97">
        <v>2</v>
      </c>
      <c r="J29" s="38">
        <f>IF(OR(I29="DSQ",I29="RAF",I29="DNC",I29="DPG"),0,IF(OR(I29="DNS",I29="DNF"),100*(($G29-$G29+1)/$G29)+10*(LOG($G29/$G29)),100*(($G29-I29+1)/$G29)+10*(LOG($G29/I29))))</f>
        <v>91.154966157788465</v>
      </c>
      <c r="K29" s="97">
        <v>3</v>
      </c>
      <c r="L29" s="38">
        <f>IF(OR(K29="DSQ",K29="RAF",K29="DNC",K29="DPG"),0,IF(OR(K29="DNS",K29="DNF"),100*(($G29-$G29+1)/$G29)+10*(LOG($G29/$G29)),100*(($G29-K29+1)/$G29)+10*(LOG($G29/K29))))</f>
        <v>75.108339281517374</v>
      </c>
      <c r="M29" s="97">
        <v>3</v>
      </c>
      <c r="N29" s="38">
        <f>IF(OR(M29="DSQ",M29="RAF",M29="DNC",M29="DPG"),0,IF(OR(M29="DNS",M29="DNF"),100*(($G29-$G29+1)/$G29)+10*(LOG($G29/$G29)),100*(($G29-M29+1)/$G29)+10*(LOG($G29/M29))))</f>
        <v>75.108339281517374</v>
      </c>
      <c r="O29" s="41">
        <f>J29+L29+N29</f>
        <v>241.37164472082321</v>
      </c>
      <c r="Q29" s="269">
        <v>6</v>
      </c>
      <c r="R29" s="269" t="s">
        <v>1235</v>
      </c>
      <c r="S29" s="270" t="s">
        <v>258</v>
      </c>
      <c r="T29" s="270" t="s">
        <v>1236</v>
      </c>
      <c r="U29" s="271" t="s">
        <v>71</v>
      </c>
      <c r="V29" s="269">
        <v>20</v>
      </c>
      <c r="W29" s="272">
        <v>7</v>
      </c>
      <c r="X29" s="272" t="s">
        <v>32</v>
      </c>
      <c r="Y29" s="272">
        <v>5</v>
      </c>
    </row>
    <row r="30" spans="1:25" x14ac:dyDescent="0.2">
      <c r="A30" s="33">
        <v>28</v>
      </c>
      <c r="B30" s="101" t="s">
        <v>1307</v>
      </c>
      <c r="C30" s="99" t="s">
        <v>1308</v>
      </c>
      <c r="D30" s="98" t="s">
        <v>1309</v>
      </c>
      <c r="F30" s="97">
        <v>2</v>
      </c>
      <c r="G30" s="100">
        <v>4</v>
      </c>
      <c r="H30" s="235" t="s">
        <v>243</v>
      </c>
      <c r="I30" s="97">
        <v>2</v>
      </c>
      <c r="J30" s="38">
        <f>IF(OR(I30="DSQ",I30="RAF",I30="DNC",I30="DPG"),0,IF(OR(I30="DNS",I30="DNF"),100*(($G30-$G30+1)/$G30)+10*(LOG($G30/$G30)),100*(($G30-I30+1)/$G30)+10*(LOG($G30/I30))))</f>
        <v>78.010299956639813</v>
      </c>
      <c r="K30" s="97">
        <v>2</v>
      </c>
      <c r="L30" s="38">
        <f>IF(OR(K30="DSQ",K30="RAF",K30="DNC",K30="DPG"),0,IF(OR(K30="DNS",K30="DNF"),100*(($G30-$G30+1)/$G30)+10*(LOG($G30/$G30)),100*(($G30-K30+1)/$G30)+10*(LOG($G30/K30))))</f>
        <v>78.010299956639813</v>
      </c>
      <c r="M30" s="97">
        <v>2</v>
      </c>
      <c r="N30" s="38">
        <f>IF(OR(M30="DSQ",M30="RAF",M30="DNC",M30="DPG"),0,IF(OR(M30="DNS",M30="DNF"),100*(($G30-$G30+1)/$G30)+10*(LOG($G30/$G30)),100*(($G30-M30+1)/$G30)+10*(LOG($G30/M30))))</f>
        <v>78.010299956639813</v>
      </c>
      <c r="O30" s="41">
        <f>J30+L30+N30</f>
        <v>234.03089986991944</v>
      </c>
      <c r="Q30" s="269">
        <v>7</v>
      </c>
      <c r="R30" s="269" t="s">
        <v>1237</v>
      </c>
      <c r="S30" s="270" t="s">
        <v>219</v>
      </c>
      <c r="T30" s="270" t="s">
        <v>424</v>
      </c>
      <c r="U30" s="271" t="s">
        <v>71</v>
      </c>
      <c r="V30" s="269">
        <v>21</v>
      </c>
      <c r="W30" s="272">
        <v>5</v>
      </c>
      <c r="X30" s="272" t="s">
        <v>32</v>
      </c>
      <c r="Y30" s="272" t="s">
        <v>33</v>
      </c>
    </row>
    <row r="31" spans="1:25" x14ac:dyDescent="0.2">
      <c r="A31" s="33">
        <v>29</v>
      </c>
      <c r="B31" s="101" t="s">
        <v>190</v>
      </c>
      <c r="C31" s="99" t="s">
        <v>1274</v>
      </c>
      <c r="D31" s="98" t="s">
        <v>1275</v>
      </c>
      <c r="F31" s="97">
        <v>5</v>
      </c>
      <c r="G31" s="100">
        <v>18</v>
      </c>
      <c r="H31" s="235" t="s">
        <v>73</v>
      </c>
      <c r="I31" s="97">
        <v>2</v>
      </c>
      <c r="J31" s="38">
        <f>IF(OR(I31="DSQ",I31="RAF",I31="DNC",I31="DPG"),0,IF(OR(I31="DNS",I31="DNF"),100*(($G31-$G31+1)/$G31)+10*(LOG($G31/$G31)),100*(($G31-I31+1)/$G31)+10*(LOG($G31/I31))))</f>
        <v>103.98686953883769</v>
      </c>
      <c r="K31" s="97">
        <v>10</v>
      </c>
      <c r="L31" s="38">
        <f>IF(OR(K31="DSQ",K31="RAF",K31="DNC",K31="DPG"),0,IF(OR(K31="DNS",K31="DNF"),100*(($G31-$G31+1)/$G31)+10*(LOG($G31/$G31)),100*(($G31-K31+1)/$G31)+10*(LOG($G31/K31))))</f>
        <v>52.552725051033057</v>
      </c>
      <c r="M31" s="97">
        <v>6</v>
      </c>
      <c r="N31" s="38">
        <f>IF(OR(M31="DSQ",M31="RAF",M31="DNC",M31="DPG"),0,IF(OR(M31="DNS",M31="DNF"),100*(($G31-$G31+1)/$G31)+10*(LOG($G31/$G31)),100*(($G31-M31+1)/$G31)+10*(LOG($G31/M31))))</f>
        <v>76.99343476941884</v>
      </c>
      <c r="O31" s="41">
        <f>J31+L31+N31</f>
        <v>233.53302935928957</v>
      </c>
      <c r="Q31" s="265">
        <v>1</v>
      </c>
      <c r="R31" s="265" t="s">
        <v>1238</v>
      </c>
      <c r="S31" s="266" t="s">
        <v>248</v>
      </c>
      <c r="T31" s="266" t="s">
        <v>1239</v>
      </c>
      <c r="U31" s="267" t="s">
        <v>75</v>
      </c>
      <c r="V31" s="265">
        <v>4</v>
      </c>
      <c r="W31" s="268">
        <v>1</v>
      </c>
      <c r="X31" s="268">
        <v>1</v>
      </c>
      <c r="Y31" s="268">
        <v>2</v>
      </c>
    </row>
    <row r="32" spans="1:25" x14ac:dyDescent="0.2">
      <c r="A32" s="33">
        <v>30</v>
      </c>
      <c r="B32" s="101">
        <v>577</v>
      </c>
      <c r="C32" s="99" t="s">
        <v>134</v>
      </c>
      <c r="D32" s="98" t="s">
        <v>1276</v>
      </c>
      <c r="F32" s="97">
        <v>6</v>
      </c>
      <c r="G32" s="100">
        <v>18</v>
      </c>
      <c r="H32" s="235" t="s">
        <v>73</v>
      </c>
      <c r="I32" s="97">
        <v>3</v>
      </c>
      <c r="J32" s="38">
        <f>IF(OR(I32="DSQ",I32="RAF",I32="DNC",I32="DPG"),0,IF(OR(I32="DNS",I32="DNF"),100*(($G32-$G32+1)/$G32)+10*(LOG($G32/$G32)),100*(($G32-I32+1)/$G32)+10*(LOG($G32/I32))))</f>
        <v>96.670401392725324</v>
      </c>
      <c r="K32" s="97">
        <v>8</v>
      </c>
      <c r="L32" s="38">
        <f>IF(OR(K32="DSQ",K32="RAF",K32="DNC",K32="DPG"),0,IF(OR(K32="DNS",K32="DNF"),100*(($G32-$G32+1)/$G32)+10*(LOG($G32/$G32)),100*(($G32-K32+1)/$G32)+10*(LOG($G32/K32))))</f>
        <v>64.632936292224741</v>
      </c>
      <c r="M32" s="97">
        <v>7</v>
      </c>
      <c r="N32" s="38">
        <f>IF(OR(M32="DSQ",M32="RAF",M32="DNC",M32="DPG"),0,IF(OR(M32="DNS",M32="DNF"),100*(($G32-$G32+1)/$G32)+10*(LOG($G32/$G32)),100*(($G32-M32+1)/$G32)+10*(LOG($G32/M32))))</f>
        <v>70.768411317557153</v>
      </c>
      <c r="O32" s="41">
        <f>J32+L32+N32</f>
        <v>232.0717490025072</v>
      </c>
      <c r="Q32" s="265">
        <v>2</v>
      </c>
      <c r="R32" s="265" t="s">
        <v>1240</v>
      </c>
      <c r="S32" s="266" t="s">
        <v>144</v>
      </c>
      <c r="T32" s="266" t="s">
        <v>436</v>
      </c>
      <c r="U32" s="267" t="s">
        <v>75</v>
      </c>
      <c r="V32" s="265">
        <v>7</v>
      </c>
      <c r="W32" s="268">
        <v>3</v>
      </c>
      <c r="X32" s="268">
        <v>3</v>
      </c>
      <c r="Y32" s="268">
        <v>1</v>
      </c>
    </row>
    <row r="33" spans="1:25" x14ac:dyDescent="0.2">
      <c r="A33" s="33">
        <v>31</v>
      </c>
      <c r="B33" s="101">
        <v>4869</v>
      </c>
      <c r="C33" s="99" t="s">
        <v>1316</v>
      </c>
      <c r="D33" s="98" t="s">
        <v>1317</v>
      </c>
      <c r="F33" s="97">
        <v>2</v>
      </c>
      <c r="G33" s="100">
        <v>6</v>
      </c>
      <c r="H33" s="235" t="s">
        <v>162</v>
      </c>
      <c r="I33" s="97">
        <v>2</v>
      </c>
      <c r="J33" s="38">
        <f>IF(OR(I33="DSQ",I33="RAF",I33="DNC",I33="DPG"),0,IF(OR(I33="DNS",I33="DNF"),100*(($G33-$G33+1)/$G33)+10*(LOG($G33/$G33)),100*(($G33-I33+1)/$G33)+10*(LOG($G33/I33))))</f>
        <v>88.104545880529969</v>
      </c>
      <c r="K33" s="97">
        <v>3</v>
      </c>
      <c r="L33" s="38">
        <f>IF(OR(K33="DSQ",K33="RAF",K33="DNC",K33="DPG"),0,IF(OR(K33="DNS",K33="DNF"),100*(($G33-$G33+1)/$G33)+10*(LOG($G33/$G33)),100*(($G33-K33+1)/$G33)+10*(LOG($G33/K33))))</f>
        <v>69.67696662330647</v>
      </c>
      <c r="M33" s="97">
        <v>3</v>
      </c>
      <c r="N33" s="38">
        <f>IF(OR(M33="DSQ",M33="RAF",M33="DNC",M33="DPG"),0,IF(OR(M33="DNS",M33="DNF"),100*(($G33-$G33+1)/$G33)+10*(LOG($G33/$G33)),100*(($G33-M33+1)/$G33)+10*(LOG($G33/M33))))</f>
        <v>69.67696662330647</v>
      </c>
      <c r="O33" s="41">
        <f>J33+L33+N33</f>
        <v>227.45847912714291</v>
      </c>
      <c r="Q33" s="265">
        <v>3</v>
      </c>
      <c r="R33" s="265" t="s">
        <v>1241</v>
      </c>
      <c r="S33" s="266" t="s">
        <v>503</v>
      </c>
      <c r="T33" s="266" t="s">
        <v>1242</v>
      </c>
      <c r="U33" s="267" t="s">
        <v>75</v>
      </c>
      <c r="V33" s="265">
        <v>7</v>
      </c>
      <c r="W33" s="268">
        <v>2</v>
      </c>
      <c r="X33" s="268">
        <v>2</v>
      </c>
      <c r="Y33" s="268">
        <v>3</v>
      </c>
    </row>
    <row r="34" spans="1:25" x14ac:dyDescent="0.2">
      <c r="A34" s="33">
        <v>32</v>
      </c>
      <c r="B34" s="101">
        <v>2</v>
      </c>
      <c r="C34" s="99" t="s">
        <v>140</v>
      </c>
      <c r="D34" s="98" t="s">
        <v>487</v>
      </c>
      <c r="F34" s="97">
        <v>4</v>
      </c>
      <c r="G34" s="100">
        <v>9</v>
      </c>
      <c r="H34" s="235" t="s">
        <v>99</v>
      </c>
      <c r="I34" s="97">
        <v>4</v>
      </c>
      <c r="J34" s="38">
        <f>IF(OR(I34="DSQ",I34="RAF",I34="DNC",I34="DPG"),0,IF(OR(I34="DNS",I34="DNF"),100*(($G34-$G34+1)/$G34)+10*(LOG($G34/$G34)),100*(($G34-I34+1)/$G34)+10*(LOG($G34/I34))))</f>
        <v>70.188491847780284</v>
      </c>
      <c r="K34" s="97">
        <v>3</v>
      </c>
      <c r="L34" s="38">
        <f>IF(OR(K34="DSQ",K34="RAF",K34="DNC",K34="DPG"),0,IF(OR(K34="DNS",K34="DNF"),100*(($G34-$G34+1)/$G34)+10*(LOG($G34/$G34)),100*(($G34-K34+1)/$G34)+10*(LOG($G34/K34))))</f>
        <v>82.548990324974412</v>
      </c>
      <c r="M34" s="97">
        <v>4</v>
      </c>
      <c r="N34" s="38">
        <f>IF(OR(M34="DSQ",M34="RAF",M34="DNC",M34="DPG"),0,IF(OR(M34="DNS",M34="DNF"),100*(($G34-$G34+1)/$G34)+10*(LOG($G34/$G34)),100*(($G34-M34+1)/$G34)+10*(LOG($G34/M34))))</f>
        <v>70.188491847780284</v>
      </c>
      <c r="O34" s="41">
        <f>J34+L34+N34</f>
        <v>222.92597402053499</v>
      </c>
      <c r="Q34" s="265">
        <v>4</v>
      </c>
      <c r="R34" s="265" t="s">
        <v>1243</v>
      </c>
      <c r="S34" s="266" t="s">
        <v>155</v>
      </c>
      <c r="T34" s="266" t="s">
        <v>1244</v>
      </c>
      <c r="U34" s="267" t="s">
        <v>75</v>
      </c>
      <c r="V34" s="265">
        <v>17</v>
      </c>
      <c r="W34" s="268">
        <v>7</v>
      </c>
      <c r="X34" s="268">
        <v>5</v>
      </c>
      <c r="Y34" s="268">
        <v>5</v>
      </c>
    </row>
    <row r="35" spans="1:25" x14ac:dyDescent="0.2">
      <c r="A35" s="33">
        <v>33</v>
      </c>
      <c r="B35" s="101">
        <v>125</v>
      </c>
      <c r="C35" s="99" t="s">
        <v>146</v>
      </c>
      <c r="D35" s="98" t="s">
        <v>1277</v>
      </c>
      <c r="F35" s="97">
        <v>7</v>
      </c>
      <c r="G35" s="100">
        <v>18</v>
      </c>
      <c r="H35" s="235" t="s">
        <v>73</v>
      </c>
      <c r="I35" s="97">
        <v>6</v>
      </c>
      <c r="J35" s="38">
        <f>IF(OR(I35="DSQ",I35="RAF",I35="DNC",I35="DPG"),0,IF(OR(I35="DNS",I35="DNF"),100*(($G35-$G35+1)/$G35)+10*(LOG($G35/$G35)),100*(($G35-I35+1)/$G35)+10*(LOG($G35/I35))))</f>
        <v>76.99343476941884</v>
      </c>
      <c r="K35" s="97">
        <v>4</v>
      </c>
      <c r="L35" s="38">
        <f>IF(OR(K35="DSQ",K35="RAF",K35="DNC",K35="DPG"),0,IF(OR(K35="DNS",K35="DNF"),100*(($G35-$G35+1)/$G35)+10*(LOG($G35/$G35)),100*(($G35-K35+1)/$G35)+10*(LOG($G35/K35))))</f>
        <v>89.865458471086782</v>
      </c>
      <c r="M35" s="97">
        <v>10</v>
      </c>
      <c r="N35" s="38">
        <f>IF(OR(M35="DSQ",M35="RAF",M35="DNC",M35="DPG"),0,IF(OR(M35="DNS",M35="DNF"),100*(($G35-$G35+1)/$G35)+10*(LOG($G35/$G35)),100*(($G35-M35+1)/$G35)+10*(LOG($G35/M35))))</f>
        <v>52.552725051033057</v>
      </c>
      <c r="O35" s="41">
        <f>J35+L35+N35</f>
        <v>219.41161829153867</v>
      </c>
      <c r="Q35" s="265">
        <v>5</v>
      </c>
      <c r="R35" s="265" t="s">
        <v>1245</v>
      </c>
      <c r="S35" s="266" t="s">
        <v>1246</v>
      </c>
      <c r="T35" s="266" t="s">
        <v>1247</v>
      </c>
      <c r="U35" s="267" t="s">
        <v>75</v>
      </c>
      <c r="V35" s="265">
        <v>18</v>
      </c>
      <c r="W35" s="268" t="s">
        <v>33</v>
      </c>
      <c r="X35" s="268">
        <v>4</v>
      </c>
      <c r="Y35" s="268">
        <v>4</v>
      </c>
    </row>
    <row r="36" spans="1:25" x14ac:dyDescent="0.2">
      <c r="A36" s="33">
        <v>34</v>
      </c>
      <c r="B36" s="101">
        <v>4199</v>
      </c>
      <c r="C36" s="99" t="s">
        <v>164</v>
      </c>
      <c r="D36" s="98" t="s">
        <v>1212</v>
      </c>
      <c r="F36" s="97">
        <v>5</v>
      </c>
      <c r="G36" s="100">
        <v>11</v>
      </c>
      <c r="H36" s="235" t="s">
        <v>77</v>
      </c>
      <c r="I36" s="97">
        <v>5</v>
      </c>
      <c r="J36" s="38">
        <f>IF(OR(I36="DSQ",I36="RAF",I36="DNC",I36="DPG"),0,IF(OR(I36="DNS",I36="DNF"),100*(($G36-$G36+1)/$G36)+10*(LOG($G36/$G36)),100*(($G36-I36+1)/$G36)+10*(LOG($G36/I36))))</f>
        <v>67.060590444585699</v>
      </c>
      <c r="K36" s="97">
        <v>2</v>
      </c>
      <c r="L36" s="38">
        <f>IF(OR(K36="DSQ",K36="RAF",K36="DNC",K36="DPG"),0,IF(OR(K36="DNS",K36="DNF"),100*(($G36-$G36+1)/$G36)+10*(LOG($G36/$G36)),100*(($G36-K36+1)/$G36)+10*(LOG($G36/K36))))</f>
        <v>98.31271780403334</v>
      </c>
      <c r="M36" s="97">
        <v>7</v>
      </c>
      <c r="N36" s="38">
        <f>IF(OR(M36="DSQ",M36="RAF",M36="DNC",M36="DPG"),0,IF(OR(M36="DNS",M36="DNF"),100*(($G36-$G36+1)/$G36)+10*(LOG($G36/$G36)),100*(($G36-M36+1)/$G36)+10*(LOG($G36/M36))))</f>
        <v>47.417491905985138</v>
      </c>
      <c r="O36" s="41">
        <f>J36+L36+N36</f>
        <v>212.79080015460417</v>
      </c>
      <c r="Q36" s="265">
        <v>6</v>
      </c>
      <c r="R36" s="265" t="s">
        <v>76</v>
      </c>
      <c r="S36" s="266" t="s">
        <v>132</v>
      </c>
      <c r="T36" s="266" t="s">
        <v>1248</v>
      </c>
      <c r="U36" s="267" t="s">
        <v>75</v>
      </c>
      <c r="V36" s="265">
        <v>18</v>
      </c>
      <c r="W36" s="268">
        <v>4</v>
      </c>
      <c r="X36" s="268">
        <v>7</v>
      </c>
      <c r="Y36" s="268">
        <v>7</v>
      </c>
    </row>
    <row r="37" spans="1:25" x14ac:dyDescent="0.2">
      <c r="A37" s="33">
        <v>35</v>
      </c>
      <c r="B37" s="101" t="s">
        <v>1231</v>
      </c>
      <c r="C37" s="99" t="s">
        <v>193</v>
      </c>
      <c r="D37" s="98" t="s">
        <v>1232</v>
      </c>
      <c r="F37" s="97">
        <v>3</v>
      </c>
      <c r="G37" s="100">
        <v>7</v>
      </c>
      <c r="H37" s="235" t="s">
        <v>71</v>
      </c>
      <c r="I37" s="97">
        <v>5</v>
      </c>
      <c r="J37" s="38">
        <f>IF(OR(I37="DSQ",I37="RAF",I37="DNC",I37="DPG"),0,IF(OR(I37="DNS",I37="DNF"),100*(($G37-$G37+1)/$G37)+10*(LOG($G37/$G37)),100*(($G37-I37+1)/$G37)+10*(LOG($G37/I37))))</f>
        <v>44.318423213925236</v>
      </c>
      <c r="K37" s="97">
        <v>3</v>
      </c>
      <c r="L37" s="38">
        <f>IF(OR(K37="DSQ",K37="RAF",K37="DNC",K37="DPG"),0,IF(OR(K37="DNS",K37="DNF"),100*(($G37-$G37+1)/$G37)+10*(LOG($G37/$G37)),100*(($G37-K37+1)/$G37)+10*(LOG($G37/K37))))</f>
        <v>75.108339281517374</v>
      </c>
      <c r="M37" s="97">
        <v>2</v>
      </c>
      <c r="N37" s="38">
        <f>IF(OR(M37="DSQ",M37="RAF",M37="DNC",M37="DPG"),0,IF(OR(M37="DNS",M37="DNF"),100*(($G37-$G37+1)/$G37)+10*(LOG($G37/$G37)),100*(($G37-M37+1)/$G37)+10*(LOG($G37/M37))))</f>
        <v>91.154966157788465</v>
      </c>
      <c r="O37" s="41">
        <f>J37+L37+N37</f>
        <v>210.58172865323107</v>
      </c>
      <c r="Q37" s="265">
        <v>7</v>
      </c>
      <c r="R37" s="265" t="s">
        <v>1249</v>
      </c>
      <c r="S37" s="266" t="s">
        <v>260</v>
      </c>
      <c r="T37" s="266" t="s">
        <v>1250</v>
      </c>
      <c r="U37" s="267" t="s">
        <v>75</v>
      </c>
      <c r="V37" s="265">
        <v>20</v>
      </c>
      <c r="W37" s="268">
        <v>8</v>
      </c>
      <c r="X37" s="268">
        <v>6</v>
      </c>
      <c r="Y37" s="268">
        <v>6</v>
      </c>
    </row>
    <row r="38" spans="1:25" x14ac:dyDescent="0.2">
      <c r="A38" s="33">
        <v>36</v>
      </c>
      <c r="B38" s="101">
        <v>21</v>
      </c>
      <c r="C38" s="99" t="s">
        <v>1278</v>
      </c>
      <c r="D38" s="98" t="s">
        <v>477</v>
      </c>
      <c r="F38" s="97">
        <v>8</v>
      </c>
      <c r="G38" s="100">
        <v>18</v>
      </c>
      <c r="H38" s="235" t="s">
        <v>73</v>
      </c>
      <c r="I38" s="97">
        <v>7</v>
      </c>
      <c r="J38" s="38">
        <f>IF(OR(I38="DSQ",I38="RAF",I38="DNC",I38="DPG"),0,IF(OR(I38="DNS",I38="DNF"),100*(($G38-$G38+1)/$G38)+10*(LOG($G38/$G38)),100*(($G38-I38+1)/$G38)+10*(LOG($G38/I38))))</f>
        <v>70.768411317557153</v>
      </c>
      <c r="K38" s="97">
        <v>7</v>
      </c>
      <c r="L38" s="38">
        <f>IF(OR(K38="DSQ",K38="RAF",K38="DNC",K38="DPG"),0,IF(OR(K38="DNS",K38="DNF"),100*(($G38-$G38+1)/$G38)+10*(LOG($G38/$G38)),100*(($G38-K38+1)/$G38)+10*(LOG($G38/K38))))</f>
        <v>70.768411317557153</v>
      </c>
      <c r="M38" s="97">
        <v>8</v>
      </c>
      <c r="N38" s="38">
        <f>IF(OR(M38="DSQ",M38="RAF",M38="DNC",M38="DPG"),0,IF(OR(M38="DNS",M38="DNF"),100*(($G38-$G38+1)/$G38)+10*(LOG($G38/$G38)),100*(($G38-M38+1)/$G38)+10*(LOG($G38/M38))))</f>
        <v>64.632936292224741</v>
      </c>
      <c r="O38" s="41">
        <f>J38+L38+N38</f>
        <v>206.16975892733905</v>
      </c>
      <c r="Q38" s="265">
        <v>8</v>
      </c>
      <c r="R38" s="265">
        <v>8</v>
      </c>
      <c r="S38" s="266" t="s">
        <v>116</v>
      </c>
      <c r="T38" s="266" t="s">
        <v>763</v>
      </c>
      <c r="U38" s="267" t="s">
        <v>75</v>
      </c>
      <c r="V38" s="265">
        <v>23</v>
      </c>
      <c r="W38" s="268">
        <v>5</v>
      </c>
      <c r="X38" s="268" t="s">
        <v>34</v>
      </c>
      <c r="Y38" s="268">
        <v>8</v>
      </c>
    </row>
    <row r="39" spans="1:25" x14ac:dyDescent="0.2">
      <c r="A39" s="33">
        <v>37</v>
      </c>
      <c r="B39" s="101" t="s">
        <v>415</v>
      </c>
      <c r="C39" s="99" t="s">
        <v>254</v>
      </c>
      <c r="D39" s="98" t="s">
        <v>1298</v>
      </c>
      <c r="F39" s="97">
        <v>5</v>
      </c>
      <c r="G39" s="100">
        <v>9</v>
      </c>
      <c r="H39" s="235" t="s">
        <v>99</v>
      </c>
      <c r="I39" s="97">
        <v>5</v>
      </c>
      <c r="J39" s="38">
        <f>IF(OR(I39="DSQ",I39="RAF",I39="DNC",I39="DPG"),0,IF(OR(I39="DNS",I39="DNF"),100*(($G39-$G39+1)/$G39)+10*(LOG($G39/$G39)),100*(($G39-I39+1)/$G39)+10*(LOG($G39/I39))))</f>
        <v>58.108280606588615</v>
      </c>
      <c r="K39" s="97">
        <v>6</v>
      </c>
      <c r="L39" s="38">
        <f>IF(OR(K39="DSQ",K39="RAF",K39="DNC",K39="DPG"),0,IF(OR(K39="DNS",K39="DNF"),100*(($G39-$G39+1)/$G39)+10*(LOG($G39/$G39)),100*(($G39-K39+1)/$G39)+10*(LOG($G39/K39))))</f>
        <v>46.205357035001256</v>
      </c>
      <c r="M39" s="97">
        <v>2</v>
      </c>
      <c r="N39" s="38">
        <f>IF(OR(M39="DSQ",M39="RAF",M39="DNC",M39="DPG"),0,IF(OR(M39="DNS",M39="DNF"),100*(($G39-$G39+1)/$G39)+10*(LOG($G39/$G39)),100*(($G39-M39+1)/$G39)+10*(LOG($G39/M39))))</f>
        <v>95.421014026642325</v>
      </c>
      <c r="O39" s="41">
        <f>J39+L39+N39</f>
        <v>199.7346516682322</v>
      </c>
      <c r="Q39" s="265">
        <v>9</v>
      </c>
      <c r="R39" s="265" t="s">
        <v>1251</v>
      </c>
      <c r="S39" s="266" t="s">
        <v>133</v>
      </c>
      <c r="T39" s="266" t="s">
        <v>1252</v>
      </c>
      <c r="U39" s="267" t="s">
        <v>75</v>
      </c>
      <c r="V39" s="265">
        <v>27</v>
      </c>
      <c r="W39" s="268">
        <v>8</v>
      </c>
      <c r="X39" s="268" t="s">
        <v>32</v>
      </c>
      <c r="Y39" s="268">
        <v>9</v>
      </c>
    </row>
    <row r="40" spans="1:25" x14ac:dyDescent="0.2">
      <c r="A40" s="33">
        <v>38</v>
      </c>
      <c r="B40" s="101">
        <v>22</v>
      </c>
      <c r="C40" s="99" t="s">
        <v>609</v>
      </c>
      <c r="D40" s="98" t="s">
        <v>1126</v>
      </c>
      <c r="F40" s="97">
        <v>4</v>
      </c>
      <c r="G40" s="100">
        <v>9</v>
      </c>
      <c r="H40" s="235" t="s">
        <v>72</v>
      </c>
      <c r="I40" s="97">
        <v>5</v>
      </c>
      <c r="J40" s="38">
        <f>IF(OR(I40="DSQ",I40="RAF",I40="DNC",I40="DPG"),0,IF(OR(I40="DNS",I40="DNF"),100*(($G40-$G40+1)/$G40)+10*(LOG($G40/$G40)),100*(($G40-I40+1)/$G40)+10*(LOG($G40/I40))))</f>
        <v>58.108280606588615</v>
      </c>
      <c r="K40" s="97">
        <v>5</v>
      </c>
      <c r="L40" s="38">
        <f>IF(OR(K40="DSQ",K40="RAF",K40="DNC",K40="DPG"),0,IF(OR(K40="DNS",K40="DNF"),100*(($G40-$G40+1)/$G40)+10*(LOG($G40/$G40)),100*(($G40-K40+1)/$G40)+10*(LOG($G40/K40))))</f>
        <v>58.108280606588615</v>
      </c>
      <c r="M40" s="97">
        <v>3</v>
      </c>
      <c r="N40" s="38">
        <f>IF(OR(M40="DSQ",M40="RAF",M40="DNC",M40="DPG"),0,IF(OR(M40="DNS",M40="DNF"),100*(($G40-$G40+1)/$G40)+10*(LOG($G40/$G40)),100*(($G40-M40+1)/$G40)+10*(LOG($G40/M40))))</f>
        <v>82.548990324974412</v>
      </c>
      <c r="O40" s="41">
        <f>J40+L40+N40</f>
        <v>198.76555153815164</v>
      </c>
      <c r="Q40" s="269">
        <v>1</v>
      </c>
      <c r="R40" s="269" t="s">
        <v>183</v>
      </c>
      <c r="S40" s="270" t="s">
        <v>153</v>
      </c>
      <c r="T40" s="270" t="s">
        <v>1253</v>
      </c>
      <c r="U40" s="271" t="s">
        <v>72</v>
      </c>
      <c r="V40" s="269">
        <v>6</v>
      </c>
      <c r="W40" s="272">
        <v>2</v>
      </c>
      <c r="X40" s="272">
        <v>2</v>
      </c>
      <c r="Y40" s="272">
        <v>2</v>
      </c>
    </row>
    <row r="41" spans="1:25" x14ac:dyDescent="0.2">
      <c r="A41" s="33">
        <v>39</v>
      </c>
      <c r="B41" s="101" t="s">
        <v>177</v>
      </c>
      <c r="C41" s="99" t="s">
        <v>644</v>
      </c>
      <c r="D41" s="98" t="s">
        <v>645</v>
      </c>
      <c r="F41" s="97">
        <v>9</v>
      </c>
      <c r="G41" s="100">
        <v>18</v>
      </c>
      <c r="H41" s="235" t="s">
        <v>73</v>
      </c>
      <c r="I41" s="97">
        <v>10</v>
      </c>
      <c r="J41" s="38">
        <f>IF(OR(I41="DSQ",I41="RAF",I41="DNC",I41="DPG"),0,IF(OR(I41="DNS",I41="DNF"),100*(($G41-$G41+1)/$G41)+10*(LOG($G41/$G41)),100*(($G41-I41+1)/$G41)+10*(LOG($G41/I41))))</f>
        <v>52.552725051033057</v>
      </c>
      <c r="K41" s="97">
        <v>9</v>
      </c>
      <c r="L41" s="38">
        <f>IF(OR(K41="DSQ",K41="RAF",K41="DNC",K41="DPG"),0,IF(OR(K41="DNS",K41="DNF"),100*(($G41-$G41+1)/$G41)+10*(LOG($G41/$G41)),100*(($G41-K41+1)/$G41)+10*(LOG($G41/K41))))</f>
        <v>58.56585551219537</v>
      </c>
      <c r="M41" s="97">
        <v>5</v>
      </c>
      <c r="N41" s="38">
        <f>IF(OR(M41="DSQ",M41="RAF",M41="DNC",M41="DPG"),0,IF(OR(M41="DNS",M41="DNF"),100*(($G41-$G41+1)/$G41)+10*(LOG($G41/$G41)),100*(($G41-M41+1)/$G41)+10*(LOG($G41/M41))))</f>
        <v>83.340802785450663</v>
      </c>
      <c r="O41" s="41">
        <f>J41+L41+N41</f>
        <v>194.45938334867907</v>
      </c>
      <c r="Q41" s="269">
        <v>2</v>
      </c>
      <c r="R41" s="269" t="s">
        <v>1254</v>
      </c>
      <c r="S41" s="270" t="s">
        <v>1255</v>
      </c>
      <c r="T41" s="270" t="s">
        <v>1256</v>
      </c>
      <c r="U41" s="271" t="s">
        <v>72</v>
      </c>
      <c r="V41" s="269">
        <v>7</v>
      </c>
      <c r="W41" s="272">
        <v>1</v>
      </c>
      <c r="X41" s="272">
        <v>1</v>
      </c>
      <c r="Y41" s="272">
        <v>5</v>
      </c>
    </row>
    <row r="42" spans="1:25" x14ac:dyDescent="0.2">
      <c r="A42" s="33">
        <v>40</v>
      </c>
      <c r="B42" s="101">
        <v>1904</v>
      </c>
      <c r="C42" s="99" t="s">
        <v>185</v>
      </c>
      <c r="D42" s="98" t="s">
        <v>1318</v>
      </c>
      <c r="F42" s="97">
        <v>3</v>
      </c>
      <c r="G42" s="100">
        <v>6</v>
      </c>
      <c r="H42" s="235" t="s">
        <v>162</v>
      </c>
      <c r="I42" s="97">
        <v>5</v>
      </c>
      <c r="J42" s="38">
        <f>IF(OR(I42="DSQ",I42="RAF",I42="DNC",I42="DPG"),0,IF(OR(I42="DNS",I42="DNF"),100*(($G42-$G42+1)/$G42)+10*(LOG($G42/$G42)),100*(($G42-I42+1)/$G42)+10*(LOG($G42/I42))))</f>
        <v>34.12514579380958</v>
      </c>
      <c r="K42" s="97">
        <v>4</v>
      </c>
      <c r="L42" s="38">
        <f>IF(OR(K42="DSQ",K42="RAF",K42="DNC",K42="DPG"),0,IF(OR(K42="DNS",K42="DNF"),100*(($G42-$G42+1)/$G42)+10*(LOG($G42/$G42)),100*(($G42-K42+1)/$G42)+10*(LOG($G42/K42))))</f>
        <v>51.760912590556813</v>
      </c>
      <c r="M42" s="97">
        <v>1</v>
      </c>
      <c r="N42" s="38">
        <f>IF(OR(M42="DSQ",M42="RAF",M42="DNC",M42="DPG"),0,IF(OR(M42="DNS",M42="DNF"),100*(($G42-$G42+1)/$G42)+10*(LOG($G42/$G42)),100*(($G42-M42+1)/$G42)+10*(LOG($G42/M42))))</f>
        <v>107.78151250383644</v>
      </c>
      <c r="O42" s="41">
        <f>J42+L42+N42</f>
        <v>193.66757088820282</v>
      </c>
      <c r="Q42" s="269">
        <v>3</v>
      </c>
      <c r="R42" s="269">
        <v>62</v>
      </c>
      <c r="S42" s="270" t="s">
        <v>147</v>
      </c>
      <c r="T42" s="270" t="s">
        <v>1127</v>
      </c>
      <c r="U42" s="271" t="s">
        <v>72</v>
      </c>
      <c r="V42" s="269">
        <v>7</v>
      </c>
      <c r="W42" s="272">
        <v>3</v>
      </c>
      <c r="X42" s="272">
        <v>3</v>
      </c>
      <c r="Y42" s="272">
        <v>1</v>
      </c>
    </row>
    <row r="43" spans="1:25" x14ac:dyDescent="0.2">
      <c r="A43" s="33">
        <v>41</v>
      </c>
      <c r="B43" s="101" t="s">
        <v>1144</v>
      </c>
      <c r="C43" s="99" t="s">
        <v>149</v>
      </c>
      <c r="D43" s="98" t="s">
        <v>1145</v>
      </c>
      <c r="F43" s="97">
        <v>4</v>
      </c>
      <c r="G43" s="100">
        <v>6</v>
      </c>
      <c r="H43" s="235" t="s">
        <v>162</v>
      </c>
      <c r="I43" s="97">
        <v>4</v>
      </c>
      <c r="J43" s="38">
        <f>IF(OR(I43="DSQ",I43="RAF",I43="DNC",I43="DPG"),0,IF(OR(I43="DNS",I43="DNF"),100*(($G43-$G43+1)/$G43)+10*(LOG($G43/$G43)),100*(($G43-I43+1)/$G43)+10*(LOG($G43/I43))))</f>
        <v>51.760912590556813</v>
      </c>
      <c r="K43" s="97">
        <v>2</v>
      </c>
      <c r="L43" s="38">
        <f>IF(OR(K43="DSQ",K43="RAF",K43="DNC",K43="DPG"),0,IF(OR(K43="DNS",K43="DNF"),100*(($G43-$G43+1)/$G43)+10*(LOG($G43/$G43)),100*(($G43-K43+1)/$G43)+10*(LOG($G43/K43))))</f>
        <v>88.104545880529969</v>
      </c>
      <c r="M43" s="97">
        <v>4</v>
      </c>
      <c r="N43" s="38">
        <f>IF(OR(M43="DSQ",M43="RAF",M43="DNC",M43="DPG"),0,IF(OR(M43="DNS",M43="DNF"),100*(($G43-$G43+1)/$G43)+10*(LOG($G43/$G43)),100*(($G43-M43+1)/$G43)+10*(LOG($G43/M43))))</f>
        <v>51.760912590556813</v>
      </c>
      <c r="O43" s="41">
        <f>J43+L43+N43</f>
        <v>191.6263710616436</v>
      </c>
      <c r="Q43" s="269">
        <v>4</v>
      </c>
      <c r="R43" s="269">
        <v>22</v>
      </c>
      <c r="S43" s="270" t="s">
        <v>609</v>
      </c>
      <c r="T43" s="270" t="s">
        <v>1126</v>
      </c>
      <c r="U43" s="271" t="s">
        <v>72</v>
      </c>
      <c r="V43" s="269">
        <v>13</v>
      </c>
      <c r="W43" s="272">
        <v>5</v>
      </c>
      <c r="X43" s="272">
        <v>5</v>
      </c>
      <c r="Y43" s="272">
        <v>3</v>
      </c>
    </row>
    <row r="44" spans="1:25" x14ac:dyDescent="0.2">
      <c r="A44" s="33">
        <v>42</v>
      </c>
      <c r="B44" s="101" t="s">
        <v>1257</v>
      </c>
      <c r="C44" s="99" t="s">
        <v>671</v>
      </c>
      <c r="D44" s="98" t="s">
        <v>672</v>
      </c>
      <c r="F44" s="97">
        <v>5</v>
      </c>
      <c r="G44" s="100">
        <v>9</v>
      </c>
      <c r="H44" s="235" t="s">
        <v>72</v>
      </c>
      <c r="I44" s="97">
        <v>6</v>
      </c>
      <c r="J44" s="38">
        <f>IF(OR(I44="DSQ",I44="RAF",I44="DNC",I44="DPG"),0,IF(OR(I44="DNS",I44="DNF"),100*(($G44-$G44+1)/$G44)+10*(LOG($G44/$G44)),100*(($G44-I44+1)/$G44)+10*(LOG($G44/I44))))</f>
        <v>46.205357035001256</v>
      </c>
      <c r="K44" s="97">
        <v>4</v>
      </c>
      <c r="L44" s="38">
        <f>IF(OR(K44="DSQ",K44="RAF",K44="DNC",K44="DPG"),0,IF(OR(K44="DNS",K44="DNF"),100*(($G44-$G44+1)/$G44)+10*(LOG($G44/$G44)),100*(($G44-K44+1)/$G44)+10*(LOG($G44/K44))))</f>
        <v>70.188491847780284</v>
      </c>
      <c r="M44" s="97">
        <v>4</v>
      </c>
      <c r="N44" s="38">
        <f>IF(OR(M44="DSQ",M44="RAF",M44="DNC",M44="DPG"),0,IF(OR(M44="DNS",M44="DNF"),100*(($G44-$G44+1)/$G44)+10*(LOG($G44/$G44)),100*(($G44-M44+1)/$G44)+10*(LOG($G44/M44))))</f>
        <v>70.188491847780284</v>
      </c>
      <c r="O44" s="41">
        <f>J44+L44+N44</f>
        <v>186.58234073056184</v>
      </c>
      <c r="Q44" s="269">
        <v>5</v>
      </c>
      <c r="R44" s="269" t="s">
        <v>1257</v>
      </c>
      <c r="S44" s="270" t="s">
        <v>671</v>
      </c>
      <c r="T44" s="270" t="s">
        <v>672</v>
      </c>
      <c r="U44" s="271" t="s">
        <v>72</v>
      </c>
      <c r="V44" s="269">
        <v>14</v>
      </c>
      <c r="W44" s="272">
        <v>6</v>
      </c>
      <c r="X44" s="272">
        <v>4</v>
      </c>
      <c r="Y44" s="272">
        <v>4</v>
      </c>
    </row>
    <row r="45" spans="1:25" x14ac:dyDescent="0.2">
      <c r="A45" s="33">
        <v>43</v>
      </c>
      <c r="B45" s="101">
        <v>69</v>
      </c>
      <c r="C45" s="99" t="s">
        <v>186</v>
      </c>
      <c r="D45" s="98" t="s">
        <v>1201</v>
      </c>
      <c r="F45" s="97">
        <v>3</v>
      </c>
      <c r="G45" s="100">
        <v>7</v>
      </c>
      <c r="H45" s="235" t="s">
        <v>78</v>
      </c>
      <c r="I45" s="97">
        <v>4</v>
      </c>
      <c r="J45" s="38">
        <f>IF(OR(I45="DSQ",I45="RAF",I45="DNC",I45="DPG"),0,IF(OR(I45="DNS",I45="DNF"),100*(($G45-$G45+1)/$G45)+10*(LOG($G45/$G45)),100*(($G45-I45+1)/$G45)+10*(LOG($G45/I45))))</f>
        <v>59.573237629720083</v>
      </c>
      <c r="K45" s="97">
        <v>6</v>
      </c>
      <c r="L45" s="38">
        <f>IF(OR(K45="DSQ",K45="RAF",K45="DNC",K45="DPG"),0,IF(OR(K45="DNS",K45="DNF"),100*(($G45-$G45+1)/$G45)+10*(LOG($G45/$G45)),100*(($G45-K45+1)/$G45)+10*(LOG($G45/K45))))</f>
        <v>29.2408964677347</v>
      </c>
      <c r="M45" s="97">
        <v>2</v>
      </c>
      <c r="N45" s="38">
        <f>IF(OR(M45="DSQ",M45="RAF",M45="DNC",M45="DPG"),0,IF(OR(M45="DNS",M45="DNF"),100*(($G45-$G45+1)/$G45)+10*(LOG($G45/$G45)),100*(($G45-M45+1)/$G45)+10*(LOG($G45/M45))))</f>
        <v>91.154966157788465</v>
      </c>
      <c r="O45" s="41">
        <f>J45+L45+N45</f>
        <v>179.96910025524323</v>
      </c>
      <c r="Q45" s="269">
        <v>6</v>
      </c>
      <c r="R45" s="269" t="s">
        <v>1258</v>
      </c>
      <c r="S45" s="270" t="s">
        <v>1259</v>
      </c>
      <c r="T45" s="270" t="s">
        <v>1260</v>
      </c>
      <c r="U45" s="271" t="s">
        <v>72</v>
      </c>
      <c r="V45" s="269">
        <v>21</v>
      </c>
      <c r="W45" s="272">
        <v>7</v>
      </c>
      <c r="X45" s="272">
        <v>7</v>
      </c>
      <c r="Y45" s="272">
        <v>7</v>
      </c>
    </row>
    <row r="46" spans="1:25" x14ac:dyDescent="0.2">
      <c r="A46" s="33">
        <v>44</v>
      </c>
      <c r="B46" s="101">
        <v>4496</v>
      </c>
      <c r="C46" s="99" t="s">
        <v>163</v>
      </c>
      <c r="D46" s="98" t="s">
        <v>734</v>
      </c>
      <c r="F46" s="97">
        <v>4</v>
      </c>
      <c r="G46" s="100">
        <v>7</v>
      </c>
      <c r="H46" s="235" t="s">
        <v>78</v>
      </c>
      <c r="I46" s="97">
        <v>6</v>
      </c>
      <c r="J46" s="38">
        <f>IF(OR(I46="DSQ",I46="RAF",I46="DNC",I46="DPG"),0,IF(OR(I46="DNS",I46="DNF"),100*(($G46-$G46+1)/$G46)+10*(LOG($G46/$G46)),100*(($G46-I46+1)/$G46)+10*(LOG($G46/I46))))</f>
        <v>29.2408964677347</v>
      </c>
      <c r="K46" s="97">
        <v>2</v>
      </c>
      <c r="L46" s="38">
        <f>IF(OR(K46="DSQ",K46="RAF",K46="DNC",K46="DPG"),0,IF(OR(K46="DNS",K46="DNF"),100*(($G46-$G46+1)/$G46)+10*(LOG($G46/$G46)),100*(($G46-K46+1)/$G46)+10*(LOG($G46/K46))))</f>
        <v>91.154966157788465</v>
      </c>
      <c r="M46" s="97">
        <v>4</v>
      </c>
      <c r="N46" s="38">
        <f>IF(OR(M46="DSQ",M46="RAF",M46="DNC",M46="DPG"),0,IF(OR(M46="DNS",M46="DNF"),100*(($G46-$G46+1)/$G46)+10*(LOG($G46/$G46)),100*(($G46-M46+1)/$G46)+10*(LOG($G46/M46))))</f>
        <v>59.573237629720083</v>
      </c>
      <c r="O46" s="41">
        <f>J46+L46+N46</f>
        <v>179.96910025524323</v>
      </c>
      <c r="Q46" s="269">
        <v>7</v>
      </c>
      <c r="R46" s="269" t="s">
        <v>1261</v>
      </c>
      <c r="S46" s="270" t="s">
        <v>1262</v>
      </c>
      <c r="T46" s="270" t="s">
        <v>1263</v>
      </c>
      <c r="U46" s="271" t="s">
        <v>72</v>
      </c>
      <c r="V46" s="269">
        <v>22</v>
      </c>
      <c r="W46" s="272">
        <v>8</v>
      </c>
      <c r="X46" s="272">
        <v>8</v>
      </c>
      <c r="Y46" s="272">
        <v>6</v>
      </c>
    </row>
    <row r="47" spans="1:25" x14ac:dyDescent="0.2">
      <c r="A47" s="33">
        <v>45</v>
      </c>
      <c r="B47" s="101">
        <v>1</v>
      </c>
      <c r="C47" s="99" t="s">
        <v>154</v>
      </c>
      <c r="D47" s="98" t="s">
        <v>1294</v>
      </c>
      <c r="F47" s="97">
        <v>3</v>
      </c>
      <c r="G47" s="100">
        <v>6</v>
      </c>
      <c r="H47" s="235" t="s">
        <v>74</v>
      </c>
      <c r="I47" s="97">
        <v>4</v>
      </c>
      <c r="J47" s="38">
        <f>IF(OR(I47="DSQ",I47="RAF",I47="DNC",I47="DPG"),0,IF(OR(I47="DNS",I47="DNF"),100*(($G47-$G47+1)/$G47)+10*(LOG($G47/$G47)),100*(($G47-I47+1)/$G47)+10*(LOG($G47/I47))))</f>
        <v>51.760912590556813</v>
      </c>
      <c r="K47" s="97">
        <v>4</v>
      </c>
      <c r="L47" s="38">
        <f>IF(OR(K47="DSQ",K47="RAF",K47="DNC",K47="DPG"),0,IF(OR(K47="DNS",K47="DNF"),100*(($G47-$G47+1)/$G47)+10*(LOG($G47/$G47)),100*(($G47-K47+1)/$G47)+10*(LOG($G47/K47))))</f>
        <v>51.760912590556813</v>
      </c>
      <c r="M47" s="97">
        <v>3</v>
      </c>
      <c r="N47" s="38">
        <f>IF(OR(M47="DSQ",M47="RAF",M47="DNC",M47="DPG"),0,IF(OR(M47="DNS",M47="DNF"),100*(($G47-$G47+1)/$G47)+10*(LOG($G47/$G47)),100*(($G47-M47+1)/$G47)+10*(LOG($G47/M47))))</f>
        <v>69.67696662330647</v>
      </c>
      <c r="O47" s="41">
        <f>J47+L47+N47</f>
        <v>173.1987918044201</v>
      </c>
      <c r="Q47" s="269">
        <v>8</v>
      </c>
      <c r="R47" s="269" t="s">
        <v>1264</v>
      </c>
      <c r="S47" s="270" t="s">
        <v>1265</v>
      </c>
      <c r="T47" s="270" t="s">
        <v>1266</v>
      </c>
      <c r="U47" s="271" t="s">
        <v>72</v>
      </c>
      <c r="V47" s="269">
        <v>25</v>
      </c>
      <c r="W47" s="272">
        <v>8</v>
      </c>
      <c r="X47" s="272">
        <v>9</v>
      </c>
      <c r="Y47" s="272">
        <v>8</v>
      </c>
    </row>
    <row r="48" spans="1:25" x14ac:dyDescent="0.2">
      <c r="A48" s="33">
        <v>46</v>
      </c>
      <c r="B48" s="101">
        <v>2555</v>
      </c>
      <c r="C48" s="99" t="s">
        <v>370</v>
      </c>
      <c r="D48" s="98" t="s">
        <v>1213</v>
      </c>
      <c r="F48" s="97">
        <v>6</v>
      </c>
      <c r="G48" s="100">
        <v>11</v>
      </c>
      <c r="H48" s="235" t="s">
        <v>77</v>
      </c>
      <c r="I48" s="97">
        <v>6</v>
      </c>
      <c r="J48" s="38">
        <f>IF(OR(I48="DSQ",I48="RAF",I48="DNC",I48="DPG"),0,IF(OR(I48="DNS",I48="DNF"),100*(($G48-$G48+1)/$G48)+10*(LOG($G48/$G48)),100*(($G48-I48+1)/$G48)+10*(LOG($G48/I48))))</f>
        <v>57.177868893200355</v>
      </c>
      <c r="K48" s="97">
        <v>6</v>
      </c>
      <c r="L48" s="38">
        <f>IF(OR(K48="DSQ",K48="RAF",K48="DNC",K48="DPG"),0,IF(OR(K48="DNS",K48="DNF"),100*(($G48-$G48+1)/$G48)+10*(LOG($G48/$G48)),100*(($G48-K48+1)/$G48)+10*(LOG($G48/K48))))</f>
        <v>57.177868893200355</v>
      </c>
      <c r="M48" s="97">
        <v>6</v>
      </c>
      <c r="N48" s="38">
        <f>IF(OR(M48="DSQ",M48="RAF",M48="DNC",M48="DPG"),0,IF(OR(M48="DNS",M48="DNF"),100*(($G48-$G48+1)/$G48)+10*(LOG($G48/$G48)),100*(($G48-M48+1)/$G48)+10*(LOG($G48/M48))))</f>
        <v>57.177868893200355</v>
      </c>
      <c r="O48" s="41">
        <f>J48+L48+N48</f>
        <v>171.53360667960106</v>
      </c>
      <c r="Q48" s="269">
        <v>9</v>
      </c>
      <c r="R48" s="269" t="s">
        <v>1267</v>
      </c>
      <c r="S48" s="270" t="s">
        <v>188</v>
      </c>
      <c r="T48" s="270" t="s">
        <v>1268</v>
      </c>
      <c r="U48" s="271" t="s">
        <v>72</v>
      </c>
      <c r="V48" s="269">
        <v>26</v>
      </c>
      <c r="W48" s="272">
        <v>9</v>
      </c>
      <c r="X48" s="272">
        <v>8</v>
      </c>
      <c r="Y48" s="272">
        <v>9</v>
      </c>
    </row>
    <row r="49" spans="1:25" x14ac:dyDescent="0.2">
      <c r="A49" s="33">
        <v>47</v>
      </c>
      <c r="B49" s="101" t="s">
        <v>1279</v>
      </c>
      <c r="C49" s="99" t="s">
        <v>1280</v>
      </c>
      <c r="D49" s="98" t="s">
        <v>1281</v>
      </c>
      <c r="F49" s="97">
        <v>10</v>
      </c>
      <c r="G49" s="100">
        <v>18</v>
      </c>
      <c r="H49" s="235" t="s">
        <v>73</v>
      </c>
      <c r="I49" s="97">
        <v>9</v>
      </c>
      <c r="J49" s="38">
        <f>IF(OR(I49="DSQ",I49="RAF",I49="DNC",I49="DPG"),0,IF(OR(I49="DNS",I49="DNF"),100*(($G49-$G49+1)/$G49)+10*(LOG($G49/$G49)),100*(($G49-I49+1)/$G49)+10*(LOG($G49/I49))))</f>
        <v>58.56585551219537</v>
      </c>
      <c r="K49" s="97">
        <v>9</v>
      </c>
      <c r="L49" s="38">
        <f>IF(OR(K49="DSQ",K49="RAF",K49="DNC",K49="DPG"),0,IF(OR(K49="DNS",K49="DNF"),100*(($G49-$G49+1)/$G49)+10*(LOG($G49/$G49)),100*(($G49-K49+1)/$G49)+10*(LOG($G49/K49))))</f>
        <v>58.56585551219537</v>
      </c>
      <c r="M49" s="97">
        <v>10</v>
      </c>
      <c r="N49" s="38">
        <f>IF(OR(M49="DSQ",M49="RAF",M49="DNC",M49="DPG"),0,IF(OR(M49="DNS",M49="DNF"),100*(($G49-$G49+1)/$G49)+10*(LOG($G49/$G49)),100*(($G49-M49+1)/$G49)+10*(LOG($G49/M49))))</f>
        <v>52.552725051033057</v>
      </c>
      <c r="O49" s="41">
        <f>J49+L49+N49</f>
        <v>169.6844360754238</v>
      </c>
      <c r="Q49" s="265">
        <v>1</v>
      </c>
      <c r="R49" s="265" t="s">
        <v>1269</v>
      </c>
      <c r="S49" s="266" t="s">
        <v>189</v>
      </c>
      <c r="T49" s="266" t="s">
        <v>1119</v>
      </c>
      <c r="U49" s="267" t="s">
        <v>73</v>
      </c>
      <c r="V49" s="265">
        <v>6</v>
      </c>
      <c r="W49" s="268">
        <v>1</v>
      </c>
      <c r="X49" s="268">
        <v>1</v>
      </c>
      <c r="Y49" s="268">
        <v>4</v>
      </c>
    </row>
    <row r="50" spans="1:25" x14ac:dyDescent="0.2">
      <c r="A50" s="33">
        <v>48</v>
      </c>
      <c r="B50" s="101" t="s">
        <v>1319</v>
      </c>
      <c r="C50" s="99" t="s">
        <v>171</v>
      </c>
      <c r="D50" s="98" t="s">
        <v>1320</v>
      </c>
      <c r="F50" s="97">
        <v>5</v>
      </c>
      <c r="G50" s="100">
        <v>6</v>
      </c>
      <c r="H50" s="235" t="s">
        <v>162</v>
      </c>
      <c r="I50" s="97">
        <v>1</v>
      </c>
      <c r="J50" s="38">
        <f>IF(OR(I50="DSQ",I50="RAF",I50="DNC",I50="DPG"),0,IF(OR(I50="DNS",I50="DNF"),100*(($G50-$G50+1)/$G50)+10*(LOG($G50/$G50)),100*(($G50-I50+1)/$G50)+10*(LOG($G50/I50))))</f>
        <v>107.78151250383644</v>
      </c>
      <c r="K50" s="97">
        <v>5</v>
      </c>
      <c r="L50" s="38">
        <f>IF(OR(K50="DSQ",K50="RAF",K50="DNC",K50="DPG"),0,IF(OR(K50="DNS",K50="DNF"),100*(($G50-$G50+1)/$G50)+10*(LOG($G50/$G50)),100*(($G50-K50+1)/$G50)+10*(LOG($G50/K50))))</f>
        <v>34.12514579380958</v>
      </c>
      <c r="M50" s="97">
        <v>6</v>
      </c>
      <c r="N50" s="38">
        <f>IF(OR(M50="DSQ",M50="RAF",M50="DNC",M50="DPG"),0,IF(OR(M50="DNS",M50="DNF"),100*(($G50-$G50+1)/$G50)+10*(LOG($G50/$G50)),100*(($G50-M50+1)/$G50)+10*(LOG($G50/M50))))</f>
        <v>16.666666666666664</v>
      </c>
      <c r="O50" s="41">
        <f>J50+L50+N50</f>
        <v>158.57332496431266</v>
      </c>
      <c r="Q50" s="265">
        <v>2</v>
      </c>
      <c r="R50" s="265">
        <v>77</v>
      </c>
      <c r="S50" s="266" t="s">
        <v>148</v>
      </c>
      <c r="T50" s="266" t="s">
        <v>1270</v>
      </c>
      <c r="U50" s="267" t="s">
        <v>73</v>
      </c>
      <c r="V50" s="265">
        <v>13</v>
      </c>
      <c r="W50" s="268">
        <v>5</v>
      </c>
      <c r="X50" s="268">
        <v>7</v>
      </c>
      <c r="Y50" s="268">
        <v>1</v>
      </c>
    </row>
    <row r="51" spans="1:25" x14ac:dyDescent="0.2">
      <c r="A51" s="33">
        <v>49</v>
      </c>
      <c r="B51" s="101" t="s">
        <v>242</v>
      </c>
      <c r="C51" s="99" t="s">
        <v>251</v>
      </c>
      <c r="D51" s="98" t="s">
        <v>694</v>
      </c>
      <c r="F51" s="97">
        <v>4</v>
      </c>
      <c r="G51" s="100">
        <v>6</v>
      </c>
      <c r="H51" s="235" t="s">
        <v>74</v>
      </c>
      <c r="I51" s="97">
        <v>3</v>
      </c>
      <c r="J51" s="38">
        <f>IF(OR(I51="DSQ",I51="RAF",I51="DNC",I51="DPG"),0,IF(OR(I51="DNS",I51="DNF"),100*(($G51-$G51+1)/$G51)+10*(LOG($G51/$G51)),100*(($G51-I51+1)/$G51)+10*(LOG($G51/I51))))</f>
        <v>69.67696662330647</v>
      </c>
      <c r="K51" s="97">
        <v>5</v>
      </c>
      <c r="L51" s="38">
        <f>IF(OR(K51="DSQ",K51="RAF",K51="DNC",K51="DPG"),0,IF(OR(K51="DNS",K51="DNF"),100*(($G51-$G51+1)/$G51)+10*(LOG($G51/$G51)),100*(($G51-K51+1)/$G51)+10*(LOG($G51/K51))))</f>
        <v>34.12514579380958</v>
      </c>
      <c r="M51" s="97">
        <v>4</v>
      </c>
      <c r="N51" s="38">
        <f>IF(OR(M51="DSQ",M51="RAF",M51="DNC",M51="DPG"),0,IF(OR(M51="DNS",M51="DNF"),100*(($G51-$G51+1)/$G51)+10*(LOG($G51/$G51)),100*(($G51-M51+1)/$G51)+10*(LOG($G51/M51))))</f>
        <v>51.760912590556813</v>
      </c>
      <c r="O51" s="41">
        <f>J51+L51+N51</f>
        <v>155.56302500767288</v>
      </c>
      <c r="Q51" s="265">
        <v>3</v>
      </c>
      <c r="R51" s="265">
        <v>115</v>
      </c>
      <c r="S51" s="266" t="s">
        <v>576</v>
      </c>
      <c r="T51" s="266" t="s">
        <v>1271</v>
      </c>
      <c r="U51" s="267" t="s">
        <v>73</v>
      </c>
      <c r="V51" s="265">
        <v>15</v>
      </c>
      <c r="W51" s="268">
        <v>4</v>
      </c>
      <c r="X51" s="268">
        <v>2</v>
      </c>
      <c r="Y51" s="268">
        <v>9</v>
      </c>
    </row>
    <row r="52" spans="1:25" x14ac:dyDescent="0.2">
      <c r="A52" s="33">
        <v>50</v>
      </c>
      <c r="B52" s="101" t="s">
        <v>1310</v>
      </c>
      <c r="C52" s="99" t="s">
        <v>259</v>
      </c>
      <c r="D52" s="98" t="s">
        <v>1311</v>
      </c>
      <c r="F52" s="97">
        <v>3</v>
      </c>
      <c r="G52" s="100">
        <v>4</v>
      </c>
      <c r="H52" s="235" t="s">
        <v>243</v>
      </c>
      <c r="I52" s="97">
        <v>3</v>
      </c>
      <c r="J52" s="38">
        <f>IF(OR(I52="DSQ",I52="RAF",I52="DNC",I52="DPG"),0,IF(OR(I52="DNS",I52="DNF"),100*(($G52-$G52+1)/$G52)+10*(LOG($G52/$G52)),100*(($G52-I52+1)/$G52)+10*(LOG($G52/I52))))</f>
        <v>51.249387366082999</v>
      </c>
      <c r="K52" s="97">
        <v>3</v>
      </c>
      <c r="L52" s="38">
        <f>IF(OR(K52="DSQ",K52="RAF",K52="DNC",K52="DPG"),0,IF(OR(K52="DNS",K52="DNF"),100*(($G52-$G52+1)/$G52)+10*(LOG($G52/$G52)),100*(($G52-K52+1)/$G52)+10*(LOG($G52/K52))))</f>
        <v>51.249387366082999</v>
      </c>
      <c r="M52" s="97">
        <v>3</v>
      </c>
      <c r="N52" s="38">
        <f>IF(OR(M52="DSQ",M52="RAF",M52="DNC",M52="DPG"),0,IF(OR(M52="DNS",M52="DNF"),100*(($G52-$G52+1)/$G52)+10*(LOG($G52/$G52)),100*(($G52-M52+1)/$G52)+10*(LOG($G52/M52))))</f>
        <v>51.249387366082999</v>
      </c>
      <c r="O52" s="41">
        <f>J52+L52+N52</f>
        <v>153.748162098249</v>
      </c>
      <c r="Q52" s="265">
        <v>4</v>
      </c>
      <c r="R52" s="265" t="s">
        <v>1272</v>
      </c>
      <c r="S52" s="266" t="s">
        <v>394</v>
      </c>
      <c r="T52" s="266" t="s">
        <v>1273</v>
      </c>
      <c r="U52" s="267" t="s">
        <v>73</v>
      </c>
      <c r="V52" s="265">
        <v>16</v>
      </c>
      <c r="W52" s="268">
        <v>8</v>
      </c>
      <c r="X52" s="268">
        <v>6</v>
      </c>
      <c r="Y52" s="268">
        <v>2</v>
      </c>
    </row>
    <row r="53" spans="1:25" x14ac:dyDescent="0.2">
      <c r="A53" s="33">
        <v>51</v>
      </c>
      <c r="B53" s="101" t="s">
        <v>1214</v>
      </c>
      <c r="C53" s="99" t="s">
        <v>166</v>
      </c>
      <c r="D53" s="98" t="s">
        <v>1215</v>
      </c>
      <c r="F53" s="97">
        <v>7</v>
      </c>
      <c r="G53" s="100">
        <v>11</v>
      </c>
      <c r="H53" s="235" t="s">
        <v>77</v>
      </c>
      <c r="I53" s="97">
        <v>8</v>
      </c>
      <c r="J53" s="38">
        <f>IF(OR(I53="DSQ",I53="RAF",I53="DNC",I53="DPG"),0,IF(OR(I53="DNS",I53="DNF"),100*(($G53-$G53+1)/$G53)+10*(LOG($G53/$G53)),100*(($G53-I53+1)/$G53)+10*(LOG($G53/I53))))</f>
        <v>37.746663345299183</v>
      </c>
      <c r="K53" s="97">
        <v>8</v>
      </c>
      <c r="L53" s="38">
        <f>IF(OR(K53="DSQ",K53="RAF",K53="DNC",K53="DPG"),0,IF(OR(K53="DNS",K53="DNF"),100*(($G53-$G53+1)/$G53)+10*(LOG($G53/$G53)),100*(($G53-K53+1)/$G53)+10*(LOG($G53/K53))))</f>
        <v>37.746663345299183</v>
      </c>
      <c r="M53" s="97">
        <v>4</v>
      </c>
      <c r="N53" s="38">
        <f>IF(OR(M53="DSQ",M53="RAF",M53="DNC",M53="DPG"),0,IF(OR(M53="DNS",M53="DNF"),100*(($G53-$G53+1)/$G53)+10*(LOG($G53/$G53)),100*(($G53-M53+1)/$G53)+10*(LOG($G53/M53))))</f>
        <v>77.120599665575355</v>
      </c>
      <c r="O53" s="41">
        <f>J53+L53+N53</f>
        <v>152.61392635617372</v>
      </c>
      <c r="Q53" s="265">
        <v>5</v>
      </c>
      <c r="R53" s="265" t="s">
        <v>190</v>
      </c>
      <c r="S53" s="266" t="s">
        <v>1274</v>
      </c>
      <c r="T53" s="266" t="s">
        <v>1275</v>
      </c>
      <c r="U53" s="267" t="s">
        <v>73</v>
      </c>
      <c r="V53" s="265">
        <v>18</v>
      </c>
      <c r="W53" s="268">
        <v>2</v>
      </c>
      <c r="X53" s="268">
        <v>10</v>
      </c>
      <c r="Y53" s="268">
        <v>6</v>
      </c>
    </row>
    <row r="54" spans="1:25" x14ac:dyDescent="0.2">
      <c r="A54" s="33">
        <v>52</v>
      </c>
      <c r="B54" s="101">
        <v>5</v>
      </c>
      <c r="C54" s="99" t="s">
        <v>1051</v>
      </c>
      <c r="D54" s="98" t="s">
        <v>1234</v>
      </c>
      <c r="F54" s="97">
        <v>5</v>
      </c>
      <c r="G54" s="100">
        <v>7</v>
      </c>
      <c r="H54" s="235" t="s">
        <v>71</v>
      </c>
      <c r="I54" s="97">
        <v>1</v>
      </c>
      <c r="J54" s="38">
        <f>IF(OR(I54="DSQ",I54="RAF",I54="DNC",I54="DPG"),0,IF(OR(I54="DNS",I54="DNF"),100*(($G54-$G54+1)/$G54)+10*(LOG($G54/$G54)),100*(($G54-I54+1)/$G54)+10*(LOG($G54/I54))))</f>
        <v>108.45098040014257</v>
      </c>
      <c r="K54" s="97" t="s">
        <v>32</v>
      </c>
      <c r="L54" s="38">
        <f>IF(OR(K54="DSQ",K54="RAF",K54="DNC",K54="DPG"),0,IF(OR(K54="DNS",K54="DNF"),100*(($G54-$G54+1)/$G54)+10*(LOG($G54/$G54)),100*(($G54-K54+1)/$G54)+10*(LOG($G54/K54))))</f>
        <v>14.285714285714285</v>
      </c>
      <c r="M54" s="97">
        <v>6</v>
      </c>
      <c r="N54" s="38">
        <f>IF(OR(M54="DSQ",M54="RAF",M54="DNC",M54="DPG"),0,IF(OR(M54="DNS",M54="DNF"),100*(($G54-$G54+1)/$G54)+10*(LOG($G54/$G54)),100*(($G54-M54+1)/$G54)+10*(LOG($G54/M54))))</f>
        <v>29.2408964677347</v>
      </c>
      <c r="O54" s="41">
        <f>J54+L54+N54</f>
        <v>151.97759115359156</v>
      </c>
      <c r="Q54" s="265">
        <v>6</v>
      </c>
      <c r="R54" s="265">
        <v>577</v>
      </c>
      <c r="S54" s="266" t="s">
        <v>134</v>
      </c>
      <c r="T54" s="266" t="s">
        <v>1276</v>
      </c>
      <c r="U54" s="267" t="s">
        <v>73</v>
      </c>
      <c r="V54" s="265">
        <v>18</v>
      </c>
      <c r="W54" s="268">
        <v>3</v>
      </c>
      <c r="X54" s="268">
        <v>8</v>
      </c>
      <c r="Y54" s="268">
        <v>7</v>
      </c>
    </row>
    <row r="55" spans="1:25" x14ac:dyDescent="0.2">
      <c r="A55" s="33">
        <v>53</v>
      </c>
      <c r="B55" s="101" t="s">
        <v>1243</v>
      </c>
      <c r="C55" s="99" t="s">
        <v>155</v>
      </c>
      <c r="D55" s="98" t="s">
        <v>1244</v>
      </c>
      <c r="F55" s="97">
        <v>4</v>
      </c>
      <c r="G55" s="100">
        <v>9</v>
      </c>
      <c r="H55" s="235" t="s">
        <v>75</v>
      </c>
      <c r="I55" s="97">
        <v>7</v>
      </c>
      <c r="J55" s="38">
        <f>IF(OR(I55="DSQ",I55="RAF",I55="DNC",I55="DPG"),0,IF(OR(I55="DNS",I55="DNF"),100*(($G55-$G55+1)/$G55)+10*(LOG($G55/$G55)),100*(($G55-I55+1)/$G55)+10*(LOG($G55/I55))))</f>
        <v>34.424778027584011</v>
      </c>
      <c r="K55" s="97">
        <v>5</v>
      </c>
      <c r="L55" s="38">
        <f>IF(OR(K55="DSQ",K55="RAF",K55="DNC",K55="DPG"),0,IF(OR(K55="DNS",K55="DNF"),100*(($G55-$G55+1)/$G55)+10*(LOG($G55/$G55)),100*(($G55-K55+1)/$G55)+10*(LOG($G55/K55))))</f>
        <v>58.108280606588615</v>
      </c>
      <c r="M55" s="97">
        <v>5</v>
      </c>
      <c r="N55" s="38">
        <f>IF(OR(M55="DSQ",M55="RAF",M55="DNC",M55="DPG"),0,IF(OR(M55="DNS",M55="DNF"),100*(($G55-$G55+1)/$G55)+10*(LOG($G55/$G55)),100*(($G55-M55+1)/$G55)+10*(LOG($G55/M55))))</f>
        <v>58.108280606588615</v>
      </c>
      <c r="O55" s="41">
        <f>J55+L55+N55</f>
        <v>150.64133924076123</v>
      </c>
      <c r="Q55" s="265">
        <v>7</v>
      </c>
      <c r="R55" s="265">
        <v>125</v>
      </c>
      <c r="S55" s="266" t="s">
        <v>146</v>
      </c>
      <c r="T55" s="266" t="s">
        <v>1277</v>
      </c>
      <c r="U55" s="267" t="s">
        <v>73</v>
      </c>
      <c r="V55" s="265">
        <v>20</v>
      </c>
      <c r="W55" s="268">
        <v>6</v>
      </c>
      <c r="X55" s="268">
        <v>4</v>
      </c>
      <c r="Y55" s="268">
        <v>10</v>
      </c>
    </row>
    <row r="56" spans="1:25" x14ac:dyDescent="0.2">
      <c r="A56" s="33">
        <v>54</v>
      </c>
      <c r="B56" s="101">
        <v>8</v>
      </c>
      <c r="C56" s="99" t="s">
        <v>1299</v>
      </c>
      <c r="D56" s="98" t="s">
        <v>1300</v>
      </c>
      <c r="F56" s="97">
        <v>6</v>
      </c>
      <c r="G56" s="100">
        <v>9</v>
      </c>
      <c r="H56" s="235" t="s">
        <v>99</v>
      </c>
      <c r="I56" s="97">
        <v>6</v>
      </c>
      <c r="J56" s="38">
        <f>IF(OR(I56="DSQ",I56="RAF",I56="DNC",I56="DPG"),0,IF(OR(I56="DNS",I56="DNF"),100*(($G56-$G56+1)/$G56)+10*(LOG($G56/$G56)),100*(($G56-I56+1)/$G56)+10*(LOG($G56/I56))))</f>
        <v>46.205357035001256</v>
      </c>
      <c r="K56" s="97">
        <v>5</v>
      </c>
      <c r="L56" s="38">
        <f>IF(OR(K56="DSQ",K56="RAF",K56="DNC",K56="DPG"),0,IF(OR(K56="DNS",K56="DNF"),100*(($G56-$G56+1)/$G56)+10*(LOG($G56/$G56)),100*(($G56-K56+1)/$G56)+10*(LOG($G56/K56))))</f>
        <v>58.108280606588615</v>
      </c>
      <c r="M56" s="97">
        <v>6</v>
      </c>
      <c r="N56" s="38">
        <f>IF(OR(M56="DSQ",M56="RAF",M56="DNC",M56="DPG"),0,IF(OR(M56="DNS",M56="DNF"),100*(($G56-$G56+1)/$G56)+10*(LOG($G56/$G56)),100*(($G56-M56+1)/$G56)+10*(LOG($G56/M56))))</f>
        <v>46.205357035001256</v>
      </c>
      <c r="O56" s="41">
        <f>J56+L56+N56</f>
        <v>150.51899467659115</v>
      </c>
      <c r="Q56" s="265">
        <v>8</v>
      </c>
      <c r="R56" s="265">
        <v>21</v>
      </c>
      <c r="S56" s="266" t="s">
        <v>1278</v>
      </c>
      <c r="T56" s="266" t="s">
        <v>477</v>
      </c>
      <c r="U56" s="267" t="s">
        <v>73</v>
      </c>
      <c r="V56" s="265">
        <v>22</v>
      </c>
      <c r="W56" s="268">
        <v>7</v>
      </c>
      <c r="X56" s="268">
        <v>7</v>
      </c>
      <c r="Y56" s="268">
        <v>8</v>
      </c>
    </row>
    <row r="57" spans="1:25" x14ac:dyDescent="0.2">
      <c r="A57" s="33">
        <v>55</v>
      </c>
      <c r="B57" s="101" t="s">
        <v>1202</v>
      </c>
      <c r="C57" s="99" t="s">
        <v>199</v>
      </c>
      <c r="D57" s="98" t="s">
        <v>1203</v>
      </c>
      <c r="F57" s="97">
        <v>5</v>
      </c>
      <c r="G57" s="100">
        <v>7</v>
      </c>
      <c r="H57" s="235" t="s">
        <v>78</v>
      </c>
      <c r="I57" s="97">
        <v>4</v>
      </c>
      <c r="J57" s="38">
        <f>IF(OR(I57="DSQ",I57="RAF",I57="DNC",I57="DPG"),0,IF(OR(I57="DNS",I57="DNF"),100*(($G57-$G57+1)/$G57)+10*(LOG($G57/$G57)),100*(($G57-I57+1)/$G57)+10*(LOG($G57/I57))))</f>
        <v>59.573237629720083</v>
      </c>
      <c r="K57" s="97">
        <v>4</v>
      </c>
      <c r="L57" s="38">
        <f>IF(OR(K57="DSQ",K57="RAF",K57="DNC",K57="DPG"),0,IF(OR(K57="DNS",K57="DNF"),100*(($G57-$G57+1)/$G57)+10*(LOG($G57/$G57)),100*(($G57-K57+1)/$G57)+10*(LOG($G57/K57))))</f>
        <v>59.573237629720083</v>
      </c>
      <c r="M57" s="97">
        <v>6</v>
      </c>
      <c r="N57" s="38">
        <f>IF(OR(M57="DSQ",M57="RAF",M57="DNC",M57="DPG"),0,IF(OR(M57="DNS",M57="DNF"),100*(($G57-$G57+1)/$G57)+10*(LOG($G57/$G57)),100*(($G57-M57+1)/$G57)+10*(LOG($G57/M57))))</f>
        <v>29.2408964677347</v>
      </c>
      <c r="O57" s="41">
        <f>J57+L57+N57</f>
        <v>148.38737172717487</v>
      </c>
      <c r="Q57" s="265">
        <v>9</v>
      </c>
      <c r="R57" s="265" t="s">
        <v>177</v>
      </c>
      <c r="S57" s="266" t="s">
        <v>644</v>
      </c>
      <c r="T57" s="266" t="s">
        <v>645</v>
      </c>
      <c r="U57" s="267" t="s">
        <v>73</v>
      </c>
      <c r="V57" s="265">
        <v>24</v>
      </c>
      <c r="W57" s="268">
        <v>10</v>
      </c>
      <c r="X57" s="268">
        <v>9</v>
      </c>
      <c r="Y57" s="268">
        <v>5</v>
      </c>
    </row>
    <row r="58" spans="1:25" x14ac:dyDescent="0.2">
      <c r="A58" s="33">
        <v>56</v>
      </c>
      <c r="B58" s="101">
        <v>17</v>
      </c>
      <c r="C58" s="99" t="s">
        <v>151</v>
      </c>
      <c r="D58" s="98" t="s">
        <v>1233</v>
      </c>
      <c r="F58" s="97">
        <v>4</v>
      </c>
      <c r="G58" s="100">
        <v>7</v>
      </c>
      <c r="H58" s="235" t="s">
        <v>71</v>
      </c>
      <c r="I58" s="97">
        <v>6</v>
      </c>
      <c r="J58" s="38">
        <f>IF(OR(I58="DSQ",I58="RAF",I58="DNC",I58="DPG"),0,IF(OR(I58="DNS",I58="DNF"),100*(($G58-$G58+1)/$G58)+10*(LOG($G58/$G58)),100*(($G58-I58+1)/$G58)+10*(LOG($G58/I58))))</f>
        <v>29.2408964677347</v>
      </c>
      <c r="K58" s="97">
        <v>4</v>
      </c>
      <c r="L58" s="38">
        <f>IF(OR(K58="DSQ",K58="RAF",K58="DNC",K58="DPG"),0,IF(OR(K58="DNS",K58="DNF"),100*(($G58-$G58+1)/$G58)+10*(LOG($G58/$G58)),100*(($G58-K58+1)/$G58)+10*(LOG($G58/K58))))</f>
        <v>59.573237629720083</v>
      </c>
      <c r="M58" s="97">
        <v>4</v>
      </c>
      <c r="N58" s="38">
        <f>IF(OR(M58="DSQ",M58="RAF",M58="DNC",M58="DPG"),0,IF(OR(M58="DNS",M58="DNF"),100*(($G58-$G58+1)/$G58)+10*(LOG($G58/$G58)),100*(($G58-M58+1)/$G58)+10*(LOG($G58/M58))))</f>
        <v>59.573237629720083</v>
      </c>
      <c r="O58" s="41">
        <f>J58+L58+N58</f>
        <v>148.38737172717487</v>
      </c>
      <c r="Q58" s="265">
        <v>10</v>
      </c>
      <c r="R58" s="265" t="s">
        <v>1279</v>
      </c>
      <c r="S58" s="266" t="s">
        <v>1280</v>
      </c>
      <c r="T58" s="266" t="s">
        <v>1281</v>
      </c>
      <c r="U58" s="267" t="s">
        <v>73</v>
      </c>
      <c r="V58" s="265">
        <v>29</v>
      </c>
      <c r="W58" s="268">
        <v>9</v>
      </c>
      <c r="X58" s="268">
        <v>9</v>
      </c>
      <c r="Y58" s="268">
        <v>10</v>
      </c>
    </row>
    <row r="59" spans="1:25" x14ac:dyDescent="0.2">
      <c r="A59" s="33">
        <v>57</v>
      </c>
      <c r="B59" s="101" t="s">
        <v>1137</v>
      </c>
      <c r="C59" s="99" t="s">
        <v>152</v>
      </c>
      <c r="D59" s="98" t="s">
        <v>1295</v>
      </c>
      <c r="F59" s="97">
        <v>5</v>
      </c>
      <c r="G59" s="100">
        <v>6</v>
      </c>
      <c r="H59" s="235" t="s">
        <v>74</v>
      </c>
      <c r="I59" s="97" t="s">
        <v>34</v>
      </c>
      <c r="J59" s="38">
        <f>IF(OR(I59="DSQ",I59="RAF",I59="DNC",I59="DPG"),0,IF(OR(I59="DNS",I59="DNF"),100*(($G59-$G59+1)/$G59)+10*(LOG($G59/$G59)),100*(($G59-I59+1)/$G59)+10*(LOG($G59/I59))))</f>
        <v>0</v>
      </c>
      <c r="K59" s="97">
        <v>1</v>
      </c>
      <c r="L59" s="38">
        <f>IF(OR(K59="DSQ",K59="RAF",K59="DNC",K59="DPG"),0,IF(OR(K59="DNS",K59="DNF"),100*(($G59-$G59+1)/$G59)+10*(LOG($G59/$G59)),100*(($G59-K59+1)/$G59)+10*(LOG($G59/K59))))</f>
        <v>107.78151250383644</v>
      </c>
      <c r="M59" s="97">
        <v>5</v>
      </c>
      <c r="N59" s="38">
        <f>IF(OR(M59="DSQ",M59="RAF",M59="DNC",M59="DPG"),0,IF(OR(M59="DNS",M59="DNF"),100*(($G59-$G59+1)/$G59)+10*(LOG($G59/$G59)),100*(($G59-M59+1)/$G59)+10*(LOG($G59/M59))))</f>
        <v>34.12514579380958</v>
      </c>
      <c r="O59" s="41">
        <f>J59+L59+N59</f>
        <v>141.906658297646</v>
      </c>
      <c r="Q59" s="265">
        <v>11</v>
      </c>
      <c r="R59" s="265">
        <v>16</v>
      </c>
      <c r="S59" s="266" t="s">
        <v>173</v>
      </c>
      <c r="T59" s="266" t="s">
        <v>1282</v>
      </c>
      <c r="U59" s="267" t="s">
        <v>73</v>
      </c>
      <c r="V59" s="265">
        <v>37</v>
      </c>
      <c r="W59" s="268">
        <v>11</v>
      </c>
      <c r="X59" s="268">
        <v>14</v>
      </c>
      <c r="Y59" s="268">
        <v>12</v>
      </c>
    </row>
    <row r="60" spans="1:25" x14ac:dyDescent="0.2">
      <c r="A60" s="33">
        <v>58</v>
      </c>
      <c r="B60" s="101" t="s">
        <v>1245</v>
      </c>
      <c r="C60" s="99" t="s">
        <v>1246</v>
      </c>
      <c r="D60" s="98" t="s">
        <v>1247</v>
      </c>
      <c r="F60" s="97">
        <v>5</v>
      </c>
      <c r="G60" s="100">
        <v>9</v>
      </c>
      <c r="H60" s="235" t="s">
        <v>75</v>
      </c>
      <c r="I60" s="97" t="s">
        <v>33</v>
      </c>
      <c r="J60" s="38">
        <f>IF(OR(I60="DSQ",I60="RAF",I60="DNC",I60="DPG"),0,IF(OR(I60="DNS",I60="DNF"),100*(($G60-$G60+1)/$G60)+10*(LOG($G60/$G60)),100*(($G60-I60+1)/$G60)+10*(LOG($G60/I60))))</f>
        <v>0</v>
      </c>
      <c r="K60" s="97">
        <v>4</v>
      </c>
      <c r="L60" s="38">
        <f>IF(OR(K60="DSQ",K60="RAF",K60="DNC",K60="DPG"),0,IF(OR(K60="DNS",K60="DNF"),100*(($G60-$G60+1)/$G60)+10*(LOG($G60/$G60)),100*(($G60-K60+1)/$G60)+10*(LOG($G60/K60))))</f>
        <v>70.188491847780284</v>
      </c>
      <c r="M60" s="97">
        <v>4</v>
      </c>
      <c r="N60" s="38">
        <f>IF(OR(M60="DSQ",M60="RAF",M60="DNC",M60="DPG"),0,IF(OR(M60="DNS",M60="DNF"),100*(($G60-$G60+1)/$G60)+10*(LOG($G60/$G60)),100*(($G60-M60+1)/$G60)+10*(LOG($G60/M60))))</f>
        <v>70.188491847780284</v>
      </c>
      <c r="O60" s="41">
        <f>J60+L60+N60</f>
        <v>140.37698369556057</v>
      </c>
      <c r="Q60" s="265">
        <v>12</v>
      </c>
      <c r="R60" s="265" t="s">
        <v>1283</v>
      </c>
      <c r="S60" s="266" t="s">
        <v>710</v>
      </c>
      <c r="T60" s="266" t="s">
        <v>711</v>
      </c>
      <c r="U60" s="267" t="s">
        <v>73</v>
      </c>
      <c r="V60" s="265">
        <v>39</v>
      </c>
      <c r="W60" s="268">
        <v>12</v>
      </c>
      <c r="X60" s="268">
        <v>13</v>
      </c>
      <c r="Y60" s="268">
        <v>14</v>
      </c>
    </row>
    <row r="61" spans="1:25" x14ac:dyDescent="0.2">
      <c r="A61" s="33">
        <v>59</v>
      </c>
      <c r="B61" s="101" t="s">
        <v>76</v>
      </c>
      <c r="C61" s="99" t="s">
        <v>132</v>
      </c>
      <c r="D61" s="98" t="s">
        <v>1248</v>
      </c>
      <c r="F61" s="97">
        <v>6</v>
      </c>
      <c r="G61" s="100">
        <v>9</v>
      </c>
      <c r="H61" s="235" t="s">
        <v>75</v>
      </c>
      <c r="I61" s="97">
        <v>4</v>
      </c>
      <c r="J61" s="38">
        <f>IF(OR(I61="DSQ",I61="RAF",I61="DNC",I61="DPG"),0,IF(OR(I61="DNS",I61="DNF"),100*(($G61-$G61+1)/$G61)+10*(LOG($G61/$G61)),100*(($G61-I61+1)/$G61)+10*(LOG($G61/I61))))</f>
        <v>70.188491847780284</v>
      </c>
      <c r="K61" s="97">
        <v>7</v>
      </c>
      <c r="L61" s="38">
        <f>IF(OR(K61="DSQ",K61="RAF",K61="DNC",K61="DPG"),0,IF(OR(K61="DNS",K61="DNF"),100*(($G61-$G61+1)/$G61)+10*(LOG($G61/$G61)),100*(($G61-K61+1)/$G61)+10*(LOG($G61/K61))))</f>
        <v>34.424778027584011</v>
      </c>
      <c r="M61" s="97">
        <v>7</v>
      </c>
      <c r="N61" s="38">
        <f>IF(OR(M61="DSQ",M61="RAF",M61="DNC",M61="DPG"),0,IF(OR(M61="DNS",M61="DNF"),100*(($G61-$G61+1)/$G61)+10*(LOG($G61/$G61)),100*(($G61-M61+1)/$G61)+10*(LOG($G61/M61))))</f>
        <v>34.424778027584011</v>
      </c>
      <c r="O61" s="41">
        <f>J61+L61+N61</f>
        <v>139.03804790294831</v>
      </c>
      <c r="Q61" s="265">
        <v>13</v>
      </c>
      <c r="R61" s="265" t="s">
        <v>956</v>
      </c>
      <c r="S61" s="266" t="s">
        <v>957</v>
      </c>
      <c r="T61" s="266" t="s">
        <v>1284</v>
      </c>
      <c r="U61" s="267" t="s">
        <v>73</v>
      </c>
      <c r="V61" s="265">
        <v>42</v>
      </c>
      <c r="W61" s="268" t="s">
        <v>33</v>
      </c>
      <c r="X61" s="268">
        <v>12</v>
      </c>
      <c r="Y61" s="268">
        <v>11</v>
      </c>
    </row>
    <row r="62" spans="1:25" x14ac:dyDescent="0.2">
      <c r="A62" s="33">
        <v>60</v>
      </c>
      <c r="B62" s="101" t="s">
        <v>182</v>
      </c>
      <c r="C62" s="99" t="s">
        <v>159</v>
      </c>
      <c r="D62" s="98" t="s">
        <v>1226</v>
      </c>
      <c r="F62" s="97">
        <v>3</v>
      </c>
      <c r="G62" s="100">
        <v>3</v>
      </c>
      <c r="H62" s="235" t="s">
        <v>4</v>
      </c>
      <c r="I62" s="97">
        <v>3</v>
      </c>
      <c r="J62" s="38">
        <f>IF(OR(I62="DSQ",I62="RAF",I62="DNC",I62="DPG"),0,IF(OR(I62="DNS",I62="DNF"),100*(($G62-$G62+1)/$G62)+10*(LOG($G62/$G62)),100*(($G62-I62+1)/$G62)+10*(LOG($G62/I62))))</f>
        <v>33.333333333333329</v>
      </c>
      <c r="K62" s="97">
        <v>2</v>
      </c>
      <c r="L62" s="38">
        <f>IF(OR(K62="DSQ",K62="RAF",K62="DNC",K62="DPG"),0,IF(OR(K62="DNS",K62="DNF"),100*(($G62-$G62+1)/$G62)+10*(LOG($G62/$G62)),100*(($G62-K62+1)/$G62)+10*(LOG($G62/K62))))</f>
        <v>68.427579257223471</v>
      </c>
      <c r="M62" s="97">
        <v>3</v>
      </c>
      <c r="N62" s="38">
        <f>IF(OR(M62="DSQ",M62="RAF",M62="DNC",M62="DPG"),0,IF(OR(M62="DNS",M62="DNF"),100*(($G62-$G62+1)/$G62)+10*(LOG($G62/$G62)),100*(($G62-M62+1)/$G62)+10*(LOG($G62/M62))))</f>
        <v>33.333333333333329</v>
      </c>
      <c r="O62" s="41">
        <f>J62+L62+N62</f>
        <v>135.09424592389013</v>
      </c>
      <c r="Q62" s="265">
        <v>14</v>
      </c>
      <c r="R62" s="265" t="s">
        <v>1285</v>
      </c>
      <c r="S62" s="266" t="s">
        <v>257</v>
      </c>
      <c r="T62" s="266" t="s">
        <v>1286</v>
      </c>
      <c r="U62" s="267" t="s">
        <v>73</v>
      </c>
      <c r="V62" s="265">
        <v>42</v>
      </c>
      <c r="W62" s="268">
        <v>16</v>
      </c>
      <c r="X62" s="268">
        <v>11</v>
      </c>
      <c r="Y62" s="268">
        <v>15</v>
      </c>
    </row>
    <row r="63" spans="1:25" x14ac:dyDescent="0.2">
      <c r="A63" s="33">
        <v>61</v>
      </c>
      <c r="B63" s="101" t="s">
        <v>1216</v>
      </c>
      <c r="C63" s="99" t="s">
        <v>1217</v>
      </c>
      <c r="D63" s="98" t="s">
        <v>1218</v>
      </c>
      <c r="F63" s="97">
        <v>8</v>
      </c>
      <c r="G63" s="100">
        <v>11</v>
      </c>
      <c r="H63" s="235" t="s">
        <v>77</v>
      </c>
      <c r="I63" s="97">
        <v>4</v>
      </c>
      <c r="J63" s="38">
        <f>IF(OR(I63="DSQ",I63="RAF",I63="DNC",I63="DPG"),0,IF(OR(I63="DNS",I63="DNF"),100*(($G63-$G63+1)/$G63)+10*(LOG($G63/$G63)),100*(($G63-I63+1)/$G63)+10*(LOG($G63/I63))))</f>
        <v>77.120599665575355</v>
      </c>
      <c r="K63" s="97" t="s">
        <v>32</v>
      </c>
      <c r="L63" s="38">
        <f>IF(OR(K63="DSQ",K63="RAF",K63="DNC",K63="DPG"),0,IF(OR(K63="DNS",K63="DNF"),100*(($G63-$G63+1)/$G63)+10*(LOG($G63/$G63)),100*(($G63-K63+1)/$G63)+10*(LOG($G63/K63))))</f>
        <v>9.0909090909090917</v>
      </c>
      <c r="M63" s="97">
        <v>8</v>
      </c>
      <c r="N63" s="38">
        <f>IF(OR(M63="DSQ",M63="RAF",M63="DNC",M63="DPG"),0,IF(OR(M63="DNS",M63="DNF"),100*(($G63-$G63+1)/$G63)+10*(LOG($G63/$G63)),100*(($G63-M63+1)/$G63)+10*(LOG($G63/M63))))</f>
        <v>37.746663345299183</v>
      </c>
      <c r="O63" s="41">
        <f>J63+L63+N63</f>
        <v>123.95817210178363</v>
      </c>
      <c r="Q63" s="265">
        <v>15</v>
      </c>
      <c r="R63" s="265" t="s">
        <v>1287</v>
      </c>
      <c r="S63" s="266" t="s">
        <v>138</v>
      </c>
      <c r="T63" s="266" t="s">
        <v>1288</v>
      </c>
      <c r="U63" s="267" t="s">
        <v>73</v>
      </c>
      <c r="V63" s="265">
        <v>42</v>
      </c>
      <c r="W63" s="268">
        <v>14</v>
      </c>
      <c r="X63" s="268">
        <v>15</v>
      </c>
      <c r="Y63" s="268">
        <v>13</v>
      </c>
    </row>
    <row r="64" spans="1:25" x14ac:dyDescent="0.2">
      <c r="A64" s="33">
        <v>62</v>
      </c>
      <c r="B64" s="101">
        <v>16</v>
      </c>
      <c r="C64" s="99" t="s">
        <v>173</v>
      </c>
      <c r="D64" s="98" t="s">
        <v>1282</v>
      </c>
      <c r="F64" s="97">
        <v>11</v>
      </c>
      <c r="G64" s="100">
        <v>18</v>
      </c>
      <c r="H64" s="235" t="s">
        <v>73</v>
      </c>
      <c r="I64" s="97">
        <v>11</v>
      </c>
      <c r="J64" s="38">
        <f>IF(OR(I64="DSQ",I64="RAF",I64="DNC",I64="DPG"),0,IF(OR(I64="DNS",I64="DNF"),100*(($G64-$G64+1)/$G64)+10*(LOG($G64/$G64)),100*(($G64-I64+1)/$G64)+10*(LOG($G64/I64))))</f>
        <v>46.583242643895254</v>
      </c>
      <c r="K64" s="97">
        <v>14</v>
      </c>
      <c r="L64" s="38">
        <f>IF(OR(K64="DSQ",K64="RAF",K64="DNC",K64="DPG"),0,IF(OR(K64="DNS",K64="DNF"),100*(($G64-$G64+1)/$G64)+10*(LOG($G64/$G64)),100*(($G64-K64+1)/$G64)+10*(LOG($G64/K64))))</f>
        <v>28.869222472028458</v>
      </c>
      <c r="M64" s="97">
        <v>12</v>
      </c>
      <c r="N64" s="38">
        <f>IF(OR(M64="DSQ",M64="RAF",M64="DNC",M64="DPG"),0,IF(OR(M64="DNS",M64="DNF"),100*(($G64-$G64+1)/$G64)+10*(LOG($G64/$G64)),100*(($G64-M64+1)/$G64)+10*(LOG($G64/M64))))</f>
        <v>40.649801479445706</v>
      </c>
      <c r="O64" s="41">
        <f>J64+L64+N64</f>
        <v>116.10226659536943</v>
      </c>
      <c r="Q64" s="265">
        <v>16</v>
      </c>
      <c r="R64" s="265" t="s">
        <v>1128</v>
      </c>
      <c r="S64" s="266" t="s">
        <v>137</v>
      </c>
      <c r="T64" s="266" t="s">
        <v>1289</v>
      </c>
      <c r="U64" s="267" t="s">
        <v>73</v>
      </c>
      <c r="V64" s="265">
        <v>45</v>
      </c>
      <c r="W64" s="268">
        <v>13</v>
      </c>
      <c r="X64" s="268">
        <v>16</v>
      </c>
      <c r="Y64" s="268">
        <v>16</v>
      </c>
    </row>
    <row r="65" spans="1:25" x14ac:dyDescent="0.2">
      <c r="A65" s="33">
        <v>63</v>
      </c>
      <c r="B65" s="101" t="s">
        <v>1249</v>
      </c>
      <c r="C65" s="99" t="s">
        <v>260</v>
      </c>
      <c r="D65" s="98" t="s">
        <v>1250</v>
      </c>
      <c r="F65" s="97">
        <v>7</v>
      </c>
      <c r="G65" s="100">
        <v>9</v>
      </c>
      <c r="H65" s="235" t="s">
        <v>75</v>
      </c>
      <c r="I65" s="97">
        <v>8</v>
      </c>
      <c r="J65" s="38">
        <f>IF(OR(I65="DSQ",I65="RAF",I65="DNC",I65="DPG"),0,IF(OR(I65="DNS",I65="DNF"),100*(($G65-$G65+1)/$G65)+10*(LOG($G65/$G65)),100*(($G65-I65+1)/$G65)+10*(LOG($G65/I65))))</f>
        <v>22.733747446696036</v>
      </c>
      <c r="K65" s="97">
        <v>6</v>
      </c>
      <c r="L65" s="38">
        <f>IF(OR(K65="DSQ",K65="RAF",K65="DNC",K65="DPG"),0,IF(OR(K65="DNS",K65="DNF"),100*(($G65-$G65+1)/$G65)+10*(LOG($G65/$G65)),100*(($G65-K65+1)/$G65)+10*(LOG($G65/K65))))</f>
        <v>46.205357035001256</v>
      </c>
      <c r="M65" s="97">
        <v>6</v>
      </c>
      <c r="N65" s="38">
        <f>IF(OR(M65="DSQ",M65="RAF",M65="DNC",M65="DPG"),0,IF(OR(M65="DNS",M65="DNF"),100*(($G65-$G65+1)/$G65)+10*(LOG($G65/$G65)),100*(($G65-M65+1)/$G65)+10*(LOG($G65/M65))))</f>
        <v>46.205357035001256</v>
      </c>
      <c r="O65" s="41">
        <f>J65+L65+N65</f>
        <v>115.14446151669854</v>
      </c>
      <c r="Q65" s="265">
        <v>17</v>
      </c>
      <c r="R65" s="265">
        <v>811</v>
      </c>
      <c r="S65" s="266" t="s">
        <v>310</v>
      </c>
      <c r="T65" s="266" t="s">
        <v>1290</v>
      </c>
      <c r="U65" s="267" t="s">
        <v>73</v>
      </c>
      <c r="V65" s="265">
        <v>50</v>
      </c>
      <c r="W65" s="268">
        <v>15</v>
      </c>
      <c r="X65" s="268">
        <v>17</v>
      </c>
      <c r="Y65" s="268">
        <v>18</v>
      </c>
    </row>
    <row r="66" spans="1:25" x14ac:dyDescent="0.2">
      <c r="A66" s="33">
        <v>64</v>
      </c>
      <c r="B66" s="101" t="s">
        <v>1283</v>
      </c>
      <c r="C66" s="99" t="s">
        <v>710</v>
      </c>
      <c r="D66" s="98" t="s">
        <v>711</v>
      </c>
      <c r="F66" s="97">
        <v>12</v>
      </c>
      <c r="G66" s="100">
        <v>18</v>
      </c>
      <c r="H66" s="235" t="s">
        <v>73</v>
      </c>
      <c r="I66" s="97">
        <v>12</v>
      </c>
      <c r="J66" s="38">
        <f>IF(OR(I66="DSQ",I66="RAF",I66="DNC",I66="DPG"),0,IF(OR(I66="DNS",I66="DNF"),100*(($G66-$G66+1)/$G66)+10*(LOG($G66/$G66)),100*(($G66-I66+1)/$G66)+10*(LOG($G66/I66))))</f>
        <v>40.649801479445706</v>
      </c>
      <c r="K66" s="97">
        <v>13</v>
      </c>
      <c r="L66" s="38">
        <f>IF(OR(K66="DSQ",K66="RAF",K66="DNC",K66="DPG"),0,IF(OR(K66="DNS",K66="DNF"),100*(($G66-$G66+1)/$G66)+10*(LOG($G66/$G66)),100*(($G66-K66+1)/$G66)+10*(LOG($G66/K66))))</f>
        <v>34.746624861298024</v>
      </c>
      <c r="M66" s="97">
        <v>14</v>
      </c>
      <c r="N66" s="38">
        <f>IF(OR(M66="DSQ",M66="RAF",M66="DNC",M66="DPG"),0,IF(OR(M66="DNS",M66="DNF"),100*(($G66-$G66+1)/$G66)+10*(LOG($G66/$G66)),100*(($G66-M66+1)/$G66)+10*(LOG($G66/M66))))</f>
        <v>28.869222472028458</v>
      </c>
      <c r="O66" s="41">
        <f>J66+L66+N66</f>
        <v>104.26564881277218</v>
      </c>
      <c r="Q66" s="265">
        <v>18</v>
      </c>
      <c r="R66" s="265">
        <v>518</v>
      </c>
      <c r="S66" s="266" t="s">
        <v>172</v>
      </c>
      <c r="T66" s="266" t="s">
        <v>1291</v>
      </c>
      <c r="U66" s="267" t="s">
        <v>73</v>
      </c>
      <c r="V66" s="265">
        <v>52</v>
      </c>
      <c r="W66" s="268">
        <v>17</v>
      </c>
      <c r="X66" s="268">
        <v>18</v>
      </c>
      <c r="Y66" s="268">
        <v>17</v>
      </c>
    </row>
    <row r="67" spans="1:25" x14ac:dyDescent="0.2">
      <c r="A67" s="33">
        <v>65</v>
      </c>
      <c r="B67" s="101" t="s">
        <v>1258</v>
      </c>
      <c r="C67" s="99" t="s">
        <v>1259</v>
      </c>
      <c r="D67" s="98" t="s">
        <v>1260</v>
      </c>
      <c r="F67" s="97">
        <v>6</v>
      </c>
      <c r="G67" s="100">
        <v>9</v>
      </c>
      <c r="H67" s="235" t="s">
        <v>72</v>
      </c>
      <c r="I67" s="97">
        <v>7</v>
      </c>
      <c r="J67" s="38">
        <f>IF(OR(I67="DSQ",I67="RAF",I67="DNC",I67="DPG"),0,IF(OR(I67="DNS",I67="DNF"),100*(($G67-$G67+1)/$G67)+10*(LOG($G67/$G67)),100*(($G67-I67+1)/$G67)+10*(LOG($G67/I67))))</f>
        <v>34.424778027584011</v>
      </c>
      <c r="K67" s="97">
        <v>7</v>
      </c>
      <c r="L67" s="38">
        <f>IF(OR(K67="DSQ",K67="RAF",K67="DNC",K67="DPG"),0,IF(OR(K67="DNS",K67="DNF"),100*(($G67-$G67+1)/$G67)+10*(LOG($G67/$G67)),100*(($G67-K67+1)/$G67)+10*(LOG($G67/K67))))</f>
        <v>34.424778027584011</v>
      </c>
      <c r="M67" s="97">
        <v>7</v>
      </c>
      <c r="N67" s="38">
        <f>IF(OR(M67="DSQ",M67="RAF",M67="DNC",M67="DPG"),0,IF(OR(M67="DNS",M67="DNF"),100*(($G67-$G67+1)/$G67)+10*(LOG($G67/$G67)),100*(($G67-M67+1)/$G67)+10*(LOG($G67/M67))))</f>
        <v>34.424778027584011</v>
      </c>
      <c r="O67" s="41">
        <f>J67+L67+N67</f>
        <v>103.27433408275203</v>
      </c>
      <c r="Q67" s="269">
        <v>1</v>
      </c>
      <c r="R67" s="269" t="s">
        <v>1139</v>
      </c>
      <c r="S67" s="270" t="s">
        <v>191</v>
      </c>
      <c r="T67" s="270" t="s">
        <v>1292</v>
      </c>
      <c r="U67" s="271" t="s">
        <v>74</v>
      </c>
      <c r="V67" s="269">
        <v>5</v>
      </c>
      <c r="W67" s="272">
        <v>2</v>
      </c>
      <c r="X67" s="272">
        <v>2</v>
      </c>
      <c r="Y67" s="272">
        <v>1</v>
      </c>
    </row>
    <row r="68" spans="1:25" x14ac:dyDescent="0.2">
      <c r="A68" s="33">
        <v>66</v>
      </c>
      <c r="B68" s="101"/>
      <c r="C68" s="99" t="s">
        <v>263</v>
      </c>
      <c r="D68" s="98" t="s">
        <v>1301</v>
      </c>
      <c r="F68" s="97">
        <v>7</v>
      </c>
      <c r="G68" s="100">
        <v>9</v>
      </c>
      <c r="H68" s="235" t="s">
        <v>99</v>
      </c>
      <c r="I68" s="97">
        <v>7</v>
      </c>
      <c r="J68" s="38">
        <f>IF(OR(I68="DSQ",I68="RAF",I68="DNC",I68="DPG"),0,IF(OR(I68="DNS",I68="DNF"),100*(($G68-$G68+1)/$G68)+10*(LOG($G68/$G68)),100*(($G68-I68+1)/$G68)+10*(LOG($G68/I68))))</f>
        <v>34.424778027584011</v>
      </c>
      <c r="K68" s="97">
        <v>7</v>
      </c>
      <c r="L68" s="38">
        <f>IF(OR(K68="DSQ",K68="RAF",K68="DNC",K68="DPG"),0,IF(OR(K68="DNS",K68="DNF"),100*(($G68-$G68+1)/$G68)+10*(LOG($G68/$G68)),100*(($G68-K68+1)/$G68)+10*(LOG($G68/K68))))</f>
        <v>34.424778027584011</v>
      </c>
      <c r="M68" s="97">
        <v>7</v>
      </c>
      <c r="N68" s="38">
        <f>IF(OR(M68="DSQ",M68="RAF",M68="DNC",M68="DPG"),0,IF(OR(M68="DNS",M68="DNF"),100*(($G68-$G68+1)/$G68)+10*(LOG($G68/$G68)),100*(($G68-M68+1)/$G68)+10*(LOG($G68/M68))))</f>
        <v>34.424778027584011</v>
      </c>
      <c r="O68" s="41">
        <f>J68+L68+N68</f>
        <v>103.27433408275203</v>
      </c>
      <c r="Q68" s="269">
        <v>2</v>
      </c>
      <c r="R68" s="269" t="s">
        <v>82</v>
      </c>
      <c r="S68" s="270" t="s">
        <v>136</v>
      </c>
      <c r="T68" s="270" t="s">
        <v>1293</v>
      </c>
      <c r="U68" s="271" t="s">
        <v>74</v>
      </c>
      <c r="V68" s="269">
        <v>6</v>
      </c>
      <c r="W68" s="272">
        <v>1</v>
      </c>
      <c r="X68" s="272">
        <v>3</v>
      </c>
      <c r="Y68" s="272">
        <v>2</v>
      </c>
    </row>
    <row r="69" spans="1:25" x14ac:dyDescent="0.2">
      <c r="A69" s="33">
        <v>67</v>
      </c>
      <c r="B69" s="101" t="s">
        <v>1261</v>
      </c>
      <c r="C69" s="99" t="s">
        <v>1262</v>
      </c>
      <c r="D69" s="98" t="s">
        <v>1263</v>
      </c>
      <c r="F69" s="97">
        <v>7</v>
      </c>
      <c r="G69" s="100">
        <v>9</v>
      </c>
      <c r="H69" s="235" t="s">
        <v>72</v>
      </c>
      <c r="I69" s="97">
        <v>8</v>
      </c>
      <c r="J69" s="38">
        <f>IF(OR(I69="DSQ",I69="RAF",I69="DNC",I69="DPG"),0,IF(OR(I69="DNS",I69="DNF"),100*(($G69-$G69+1)/$G69)+10*(LOG($G69/$G69)),100*(($G69-I69+1)/$G69)+10*(LOG($G69/I69))))</f>
        <v>22.733747446696036</v>
      </c>
      <c r="K69" s="97">
        <v>8</v>
      </c>
      <c r="L69" s="38">
        <f>IF(OR(K69="DSQ",K69="RAF",K69="DNC",K69="DPG"),0,IF(OR(K69="DNS",K69="DNF"),100*(($G69-$G69+1)/$G69)+10*(LOG($G69/$G69)),100*(($G69-K69+1)/$G69)+10*(LOG($G69/K69))))</f>
        <v>22.733747446696036</v>
      </c>
      <c r="M69" s="97">
        <v>6</v>
      </c>
      <c r="N69" s="38">
        <f>IF(OR(M69="DSQ",M69="RAF",M69="DNC",M69="DPG"),0,IF(OR(M69="DNS",M69="DNF"),100*(($G69-$G69+1)/$G69)+10*(LOG($G69/$G69)),100*(($G69-M69+1)/$G69)+10*(LOG($G69/M69))))</f>
        <v>46.205357035001256</v>
      </c>
      <c r="O69" s="41">
        <f>J69+L69+N69</f>
        <v>91.672851928393328</v>
      </c>
      <c r="Q69" s="269">
        <v>3</v>
      </c>
      <c r="R69" s="269">
        <v>1</v>
      </c>
      <c r="S69" s="270" t="s">
        <v>154</v>
      </c>
      <c r="T69" s="270" t="s">
        <v>1294</v>
      </c>
      <c r="U69" s="271" t="s">
        <v>74</v>
      </c>
      <c r="V69" s="269">
        <v>11</v>
      </c>
      <c r="W69" s="272">
        <v>4</v>
      </c>
      <c r="X69" s="272">
        <v>4</v>
      </c>
      <c r="Y69" s="272">
        <v>3</v>
      </c>
    </row>
    <row r="70" spans="1:25" x14ac:dyDescent="0.2">
      <c r="A70" s="33">
        <v>68</v>
      </c>
      <c r="B70" s="101" t="s">
        <v>1204</v>
      </c>
      <c r="C70" s="99" t="s">
        <v>160</v>
      </c>
      <c r="D70" s="98" t="s">
        <v>769</v>
      </c>
      <c r="F70" s="97">
        <v>6</v>
      </c>
      <c r="G70" s="100">
        <v>7</v>
      </c>
      <c r="H70" s="235" t="s">
        <v>78</v>
      </c>
      <c r="I70" s="97">
        <v>6</v>
      </c>
      <c r="J70" s="38">
        <f>IF(OR(I70="DSQ",I70="RAF",I70="DNC",I70="DPG"),0,IF(OR(I70="DNS",I70="DNF"),100*(($G70-$G70+1)/$G70)+10*(LOG($G70/$G70)),100*(($G70-I70+1)/$G70)+10*(LOG($G70/I70))))</f>
        <v>29.2408964677347</v>
      </c>
      <c r="K70" s="97">
        <v>7</v>
      </c>
      <c r="L70" s="38">
        <f>IF(OR(K70="DSQ",K70="RAF",K70="DNC",K70="DPG"),0,IF(OR(K70="DNS",K70="DNF"),100*(($G70-$G70+1)/$G70)+10*(LOG($G70/$G70)),100*(($G70-K70+1)/$G70)+10*(LOG($G70/K70))))</f>
        <v>14.285714285714285</v>
      </c>
      <c r="M70" s="97">
        <v>5</v>
      </c>
      <c r="N70" s="38">
        <f>IF(OR(M70="DSQ",M70="RAF",M70="DNC",M70="DPG"),0,IF(OR(M70="DNS",M70="DNF"),100*(($G70-$G70+1)/$G70)+10*(LOG($G70/$G70)),100*(($G70-M70+1)/$G70)+10*(LOG($G70/M70))))</f>
        <v>44.318423213925236</v>
      </c>
      <c r="O70" s="41">
        <f>J70+L70+N70</f>
        <v>87.845033967374221</v>
      </c>
      <c r="Q70" s="269">
        <v>4</v>
      </c>
      <c r="R70" s="269" t="s">
        <v>242</v>
      </c>
      <c r="S70" s="270" t="s">
        <v>251</v>
      </c>
      <c r="T70" s="270" t="s">
        <v>694</v>
      </c>
      <c r="U70" s="271" t="s">
        <v>74</v>
      </c>
      <c r="V70" s="269">
        <v>12</v>
      </c>
      <c r="W70" s="272">
        <v>3</v>
      </c>
      <c r="X70" s="272">
        <v>5</v>
      </c>
      <c r="Y70" s="272">
        <v>4</v>
      </c>
    </row>
    <row r="71" spans="1:25" x14ac:dyDescent="0.2">
      <c r="A71" s="33">
        <v>69</v>
      </c>
      <c r="B71" s="101" t="s">
        <v>956</v>
      </c>
      <c r="C71" s="99" t="s">
        <v>957</v>
      </c>
      <c r="D71" s="98" t="s">
        <v>1284</v>
      </c>
      <c r="F71" s="97">
        <v>13</v>
      </c>
      <c r="G71" s="100">
        <v>18</v>
      </c>
      <c r="H71" s="235" t="s">
        <v>73</v>
      </c>
      <c r="I71" s="97" t="s">
        <v>33</v>
      </c>
      <c r="J71" s="38">
        <f>IF(OR(I71="DSQ",I71="RAF",I71="DNC",I71="DPG"),0,IF(OR(I71="DNS",I71="DNF"),100*(($G71-$G71+1)/$G71)+10*(LOG($G71/$G71)),100*(($G71-I71+1)/$G71)+10*(LOG($G71/I71))))</f>
        <v>0</v>
      </c>
      <c r="K71" s="97">
        <v>12</v>
      </c>
      <c r="L71" s="38">
        <f>IF(OR(K71="DSQ",K71="RAF",K71="DNC",K71="DPG"),0,IF(OR(K71="DNS",K71="DNF"),100*(($G71-$G71+1)/$G71)+10*(LOG($G71/$G71)),100*(($G71-K71+1)/$G71)+10*(LOG($G71/K71))))</f>
        <v>40.649801479445706</v>
      </c>
      <c r="M71" s="97">
        <v>11</v>
      </c>
      <c r="N71" s="38">
        <f>IF(OR(M71="DSQ",M71="RAF",M71="DNC",M71="DPG"),0,IF(OR(M71="DNS",M71="DNF"),100*(($G71-$G71+1)/$G71)+10*(LOG($G71/$G71)),100*(($G71-M71+1)/$G71)+10*(LOG($G71/M71))))</f>
        <v>46.583242643895254</v>
      </c>
      <c r="O71" s="41">
        <f>J71+L71+N71</f>
        <v>87.23304412334096</v>
      </c>
      <c r="Q71" s="269">
        <v>5</v>
      </c>
      <c r="R71" s="269" t="s">
        <v>1137</v>
      </c>
      <c r="S71" s="270" t="s">
        <v>152</v>
      </c>
      <c r="T71" s="270" t="s">
        <v>1295</v>
      </c>
      <c r="U71" s="271" t="s">
        <v>74</v>
      </c>
      <c r="V71" s="269">
        <v>13</v>
      </c>
      <c r="W71" s="272" t="s">
        <v>34</v>
      </c>
      <c r="X71" s="272">
        <v>1</v>
      </c>
      <c r="Y71" s="272">
        <v>5</v>
      </c>
    </row>
    <row r="72" spans="1:25" x14ac:dyDescent="0.2">
      <c r="A72" s="33">
        <v>70</v>
      </c>
      <c r="B72" s="101" t="s">
        <v>1285</v>
      </c>
      <c r="C72" s="99" t="s">
        <v>257</v>
      </c>
      <c r="D72" s="98" t="s">
        <v>1286</v>
      </c>
      <c r="F72" s="97">
        <v>14</v>
      </c>
      <c r="G72" s="100">
        <v>18</v>
      </c>
      <c r="H72" s="235" t="s">
        <v>73</v>
      </c>
      <c r="I72" s="97">
        <v>16</v>
      </c>
      <c r="J72" s="38">
        <f>IF(OR(I72="DSQ",I72="RAF",I72="DNC",I72="DPG"),0,IF(OR(I72="DNS",I72="DNF"),100*(($G72-$G72+1)/$G72)+10*(LOG($G72/$G72)),100*(($G72-I72+1)/$G72)+10*(LOG($G72/I72))))</f>
        <v>17.178191891140479</v>
      </c>
      <c r="K72" s="97">
        <v>11</v>
      </c>
      <c r="L72" s="38">
        <f>IF(OR(K72="DSQ",K72="RAF",K72="DNC",K72="DPG"),0,IF(OR(K72="DNS",K72="DNF"),100*(($G72-$G72+1)/$G72)+10*(LOG($G72/$G72)),100*(($G72-K72+1)/$G72)+10*(LOG($G72/K72))))</f>
        <v>46.583242643895254</v>
      </c>
      <c r="M72" s="97">
        <v>15</v>
      </c>
      <c r="N72" s="38">
        <f>IF(OR(M72="DSQ",M72="RAF",M72="DNC",M72="DPG"),0,IF(OR(M72="DNS",M72="DNF"),100*(($G72-$G72+1)/$G72)+10*(LOG($G72/$G72)),100*(($G72-M72+1)/$G72)+10*(LOG($G72/M72))))</f>
        <v>23.014034682698469</v>
      </c>
      <c r="O72" s="41">
        <f>J72+L72+N72</f>
        <v>86.775469217734198</v>
      </c>
      <c r="Q72" s="269">
        <v>6</v>
      </c>
      <c r="R72" s="269" t="s">
        <v>1146</v>
      </c>
      <c r="S72" s="270" t="s">
        <v>1147</v>
      </c>
      <c r="T72" s="270" t="s">
        <v>1296</v>
      </c>
      <c r="U72" s="271" t="s">
        <v>74</v>
      </c>
      <c r="V72" s="269">
        <v>19</v>
      </c>
      <c r="W72" s="272">
        <v>6</v>
      </c>
      <c r="X72" s="272" t="s">
        <v>32</v>
      </c>
      <c r="Y72" s="272">
        <v>6</v>
      </c>
    </row>
    <row r="73" spans="1:25" x14ac:dyDescent="0.2">
      <c r="A73" s="33">
        <v>71</v>
      </c>
      <c r="B73" s="101" t="s">
        <v>1287</v>
      </c>
      <c r="C73" s="99" t="s">
        <v>138</v>
      </c>
      <c r="D73" s="98" t="s">
        <v>1288</v>
      </c>
      <c r="F73" s="97">
        <v>15</v>
      </c>
      <c r="G73" s="100">
        <v>18</v>
      </c>
      <c r="H73" s="235" t="s">
        <v>73</v>
      </c>
      <c r="I73" s="97">
        <v>14</v>
      </c>
      <c r="J73" s="38">
        <f>IF(OR(I73="DSQ",I73="RAF",I73="DNC",I73="DPG"),0,IF(OR(I73="DNS",I73="DNF"),100*(($G73-$G73+1)/$G73)+10*(LOG($G73/$G73)),100*(($G73-I73+1)/$G73)+10*(LOG($G73/I73))))</f>
        <v>28.869222472028458</v>
      </c>
      <c r="K73" s="97">
        <v>15</v>
      </c>
      <c r="L73" s="38">
        <f>IF(OR(K73="DSQ",K73="RAF",K73="DNC",K73="DPG"),0,IF(OR(K73="DNS",K73="DNF"),100*(($G73-$G73+1)/$G73)+10*(LOG($G73/$G73)),100*(($G73-K73+1)/$G73)+10*(LOG($G73/K73))))</f>
        <v>23.014034682698469</v>
      </c>
      <c r="M73" s="97">
        <v>13</v>
      </c>
      <c r="N73" s="38">
        <f>IF(OR(M73="DSQ",M73="RAF",M73="DNC",M73="DPG"),0,IF(OR(M73="DNS",M73="DNF"),100*(($G73-$G73+1)/$G73)+10*(LOG($G73/$G73)),100*(($G73-M73+1)/$G73)+10*(LOG($G73/M73))))</f>
        <v>34.746624861298024</v>
      </c>
      <c r="O73" s="41">
        <f>J73+L73+N73</f>
        <v>86.629882016024951</v>
      </c>
      <c r="Q73" s="265">
        <v>1</v>
      </c>
      <c r="R73" s="265">
        <v>14</v>
      </c>
      <c r="S73" s="266" t="s">
        <v>1085</v>
      </c>
      <c r="T73" s="266" t="s">
        <v>1297</v>
      </c>
      <c r="U73" s="267" t="s">
        <v>99</v>
      </c>
      <c r="V73" s="265">
        <v>6</v>
      </c>
      <c r="W73" s="268">
        <v>1</v>
      </c>
      <c r="X73" s="268">
        <v>2</v>
      </c>
      <c r="Y73" s="268">
        <v>3</v>
      </c>
    </row>
    <row r="74" spans="1:25" x14ac:dyDescent="0.2">
      <c r="A74" s="33">
        <v>72</v>
      </c>
      <c r="B74" s="101" t="s">
        <v>1219</v>
      </c>
      <c r="C74" s="99" t="s">
        <v>143</v>
      </c>
      <c r="D74" s="98" t="s">
        <v>680</v>
      </c>
      <c r="F74" s="97">
        <v>9</v>
      </c>
      <c r="G74" s="100">
        <v>11</v>
      </c>
      <c r="H74" s="235" t="s">
        <v>77</v>
      </c>
      <c r="I74" s="97">
        <v>10</v>
      </c>
      <c r="J74" s="38">
        <f>IF(OR(I74="DSQ",I74="RAF",I74="DNC",I74="DPG"),0,IF(OR(I74="DNS",I74="DNF"),100*(($G74-$G74+1)/$G74)+10*(LOG($G74/$G74)),100*(($G74-I74+1)/$G74)+10*(LOG($G74/I74))))</f>
        <v>18.595745033400433</v>
      </c>
      <c r="K74" s="97">
        <v>7</v>
      </c>
      <c r="L74" s="38">
        <f>IF(OR(K74="DSQ",K74="RAF",K74="DNC",K74="DPG"),0,IF(OR(K74="DNS",K74="DNF"),100*(($G74-$G74+1)/$G74)+10*(LOG($G74/$G74)),100*(($G74-K74+1)/$G74)+10*(LOG($G74/K74))))</f>
        <v>47.417491905985138</v>
      </c>
      <c r="M74" s="97">
        <v>10</v>
      </c>
      <c r="N74" s="38">
        <f>IF(OR(M74="DSQ",M74="RAF",M74="DNC",M74="DPG"),0,IF(OR(M74="DNS",M74="DNF"),100*(($G74-$G74+1)/$G74)+10*(LOG($G74/$G74)),100*(($G74-M74+1)/$G74)+10*(LOG($G74/M74))))</f>
        <v>18.595745033400433</v>
      </c>
      <c r="O74" s="41">
        <f>J74+L74+N74</f>
        <v>84.608981972785998</v>
      </c>
      <c r="Q74" s="265">
        <v>2</v>
      </c>
      <c r="R74" s="265" t="s">
        <v>406</v>
      </c>
      <c r="S74" s="266" t="s">
        <v>249</v>
      </c>
      <c r="T74" s="266" t="s">
        <v>518</v>
      </c>
      <c r="U74" s="267" t="s">
        <v>99</v>
      </c>
      <c r="V74" s="265">
        <v>7</v>
      </c>
      <c r="W74" s="268">
        <v>2</v>
      </c>
      <c r="X74" s="268">
        <v>4</v>
      </c>
      <c r="Y74" s="268">
        <v>1</v>
      </c>
    </row>
    <row r="75" spans="1:25" x14ac:dyDescent="0.2">
      <c r="A75" s="33">
        <v>73</v>
      </c>
      <c r="B75" s="101">
        <v>4595</v>
      </c>
      <c r="C75" s="99" t="s">
        <v>800</v>
      </c>
      <c r="D75" s="98" t="s">
        <v>801</v>
      </c>
      <c r="F75" s="97">
        <v>10</v>
      </c>
      <c r="G75" s="100">
        <v>11</v>
      </c>
      <c r="H75" s="235" t="s">
        <v>77</v>
      </c>
      <c r="I75" s="97">
        <v>9</v>
      </c>
      <c r="J75" s="38">
        <f>IF(OR(I75="DSQ",I75="RAF",I75="DNC",I75="DPG"),0,IF(OR(I75="DNS",I75="DNF"),100*(($G75-$G75+1)/$G75)+10*(LOG($G75/$G75)),100*(($G75-I75+1)/$G75)+10*(LOG($G75/I75))))</f>
        <v>28.144229029916271</v>
      </c>
      <c r="K75" s="97">
        <v>9</v>
      </c>
      <c r="L75" s="38">
        <f>IF(OR(K75="DSQ",K75="RAF",K75="DNC",K75="DPG"),0,IF(OR(K75="DNS",K75="DNF"),100*(($G75-$G75+1)/$G75)+10*(LOG($G75/$G75)),100*(($G75-K75+1)/$G75)+10*(LOG($G75/K75))))</f>
        <v>28.144229029916271</v>
      </c>
      <c r="M75" s="97">
        <v>9</v>
      </c>
      <c r="N75" s="38">
        <f>IF(OR(M75="DSQ",M75="RAF",M75="DNC",M75="DPG"),0,IF(OR(M75="DNS",M75="DNF"),100*(($G75-$G75+1)/$G75)+10*(LOG($G75/$G75)),100*(($G75-M75+1)/$G75)+10*(LOG($G75/M75))))</f>
        <v>28.144229029916271</v>
      </c>
      <c r="O75" s="41">
        <f>J75+L75+N75</f>
        <v>84.432687089748811</v>
      </c>
      <c r="Q75" s="265">
        <v>3</v>
      </c>
      <c r="R75" s="265">
        <v>88</v>
      </c>
      <c r="S75" s="266" t="s">
        <v>267</v>
      </c>
      <c r="T75" s="266" t="s">
        <v>469</v>
      </c>
      <c r="U75" s="267" t="s">
        <v>99</v>
      </c>
      <c r="V75" s="265">
        <v>9</v>
      </c>
      <c r="W75" s="268">
        <v>3</v>
      </c>
      <c r="X75" s="268">
        <v>1</v>
      </c>
      <c r="Y75" s="268">
        <v>5</v>
      </c>
    </row>
    <row r="76" spans="1:25" x14ac:dyDescent="0.2">
      <c r="A76" s="33">
        <v>74</v>
      </c>
      <c r="B76" s="101">
        <v>8</v>
      </c>
      <c r="C76" s="99" t="s">
        <v>116</v>
      </c>
      <c r="D76" s="98" t="s">
        <v>763</v>
      </c>
      <c r="F76" s="97">
        <v>8</v>
      </c>
      <c r="G76" s="100">
        <v>9</v>
      </c>
      <c r="H76" s="235" t="s">
        <v>75</v>
      </c>
      <c r="I76" s="97">
        <v>5</v>
      </c>
      <c r="J76" s="38">
        <f>IF(OR(I76="DSQ",I76="RAF",I76="DNC",I76="DPG"),0,IF(OR(I76="DNS",I76="DNF"),100*(($G76-$G76+1)/$G76)+10*(LOG($G76/$G76)),100*(($G76-I76+1)/$G76)+10*(LOG($G76/I76))))</f>
        <v>58.108280606588615</v>
      </c>
      <c r="K76" s="97" t="s">
        <v>34</v>
      </c>
      <c r="L76" s="38">
        <f>IF(OR(K76="DSQ",K76="RAF",K76="DNC",K76="DPG"),0,IF(OR(K76="DNS",K76="DNF"),100*(($G76-$G76+1)/$G76)+10*(LOG($G76/$G76)),100*(($G76-K76+1)/$G76)+10*(LOG($G76/K76))))</f>
        <v>0</v>
      </c>
      <c r="M76" s="97">
        <v>8</v>
      </c>
      <c r="N76" s="38">
        <f>IF(OR(M76="DSQ",M76="RAF",M76="DNC",M76="DPG"),0,IF(OR(M76="DNS",M76="DNF"),100*(($G76-$G76+1)/$G76)+10*(LOG($G76/$G76)),100*(($G76-M76+1)/$G76)+10*(LOG($G76/M76))))</f>
        <v>22.733747446696036</v>
      </c>
      <c r="O76" s="41">
        <f>J76+L76+N76</f>
        <v>80.84202805328465</v>
      </c>
      <c r="Q76" s="265">
        <v>4</v>
      </c>
      <c r="R76" s="265">
        <v>2</v>
      </c>
      <c r="S76" s="266" t="s">
        <v>140</v>
      </c>
      <c r="T76" s="266" t="s">
        <v>487</v>
      </c>
      <c r="U76" s="267" t="s">
        <v>99</v>
      </c>
      <c r="V76" s="265">
        <v>11</v>
      </c>
      <c r="W76" s="268">
        <v>4</v>
      </c>
      <c r="X76" s="268">
        <v>3</v>
      </c>
      <c r="Y76" s="268">
        <v>4</v>
      </c>
    </row>
    <row r="77" spans="1:25" x14ac:dyDescent="0.2">
      <c r="A77" s="33">
        <v>75</v>
      </c>
      <c r="B77" s="101" t="s">
        <v>1312</v>
      </c>
      <c r="C77" s="99" t="s">
        <v>142</v>
      </c>
      <c r="D77" s="98" t="s">
        <v>1313</v>
      </c>
      <c r="F77" s="97">
        <v>4</v>
      </c>
      <c r="G77" s="100">
        <v>4</v>
      </c>
      <c r="H77" s="235" t="s">
        <v>243</v>
      </c>
      <c r="I77" s="97" t="s">
        <v>32</v>
      </c>
      <c r="J77" s="38">
        <f>IF(OR(I77="DSQ",I77="RAF",I77="DNC",I77="DPG"),0,IF(OR(I77="DNS",I77="DNF"),100*(($G77-$G77+1)/$G77)+10*(LOG($G77/$G77)),100*(($G77-I77+1)/$G77)+10*(LOG($G77/I77))))</f>
        <v>25</v>
      </c>
      <c r="K77" s="97">
        <v>4</v>
      </c>
      <c r="L77" s="38">
        <f>IF(OR(K77="DSQ",K77="RAF",K77="DNC",K77="DPG"),0,IF(OR(K77="DNS",K77="DNF"),100*(($G77-$G77+1)/$G77)+10*(LOG($G77/$G77)),100*(($G77-K77+1)/$G77)+10*(LOG($G77/K77))))</f>
        <v>25</v>
      </c>
      <c r="M77" s="97">
        <v>4</v>
      </c>
      <c r="N77" s="38">
        <f>IF(OR(M77="DSQ",M77="RAF",M77="DNC",M77="DPG"),0,IF(OR(M77="DNS",M77="DNF"),100*(($G77-$G77+1)/$G77)+10*(LOG($G77/$G77)),100*(($G77-M77+1)/$G77)+10*(LOG($G77/M77))))</f>
        <v>25</v>
      </c>
      <c r="O77" s="41">
        <f>J77+L77+N77</f>
        <v>75</v>
      </c>
      <c r="Q77" s="265">
        <v>5</v>
      </c>
      <c r="R77" s="265" t="s">
        <v>415</v>
      </c>
      <c r="S77" s="266" t="s">
        <v>254</v>
      </c>
      <c r="T77" s="266" t="s">
        <v>1298</v>
      </c>
      <c r="U77" s="267" t="s">
        <v>99</v>
      </c>
      <c r="V77" s="265">
        <v>13</v>
      </c>
      <c r="W77" s="268">
        <v>5</v>
      </c>
      <c r="X77" s="268">
        <v>6</v>
      </c>
      <c r="Y77" s="268">
        <v>2</v>
      </c>
    </row>
    <row r="78" spans="1:25" x14ac:dyDescent="0.2">
      <c r="A78" s="33">
        <v>76</v>
      </c>
      <c r="B78" s="101">
        <v>5978</v>
      </c>
      <c r="C78" s="99" t="s">
        <v>128</v>
      </c>
      <c r="D78" s="98" t="s">
        <v>187</v>
      </c>
      <c r="F78" s="97">
        <v>7</v>
      </c>
      <c r="G78" s="100">
        <v>7</v>
      </c>
      <c r="H78" s="235" t="s">
        <v>78</v>
      </c>
      <c r="I78" s="97" t="s">
        <v>32</v>
      </c>
      <c r="J78" s="38">
        <f>IF(OR(I78="DSQ",I78="RAF",I78="DNC",I78="DPG"),0,IF(OR(I78="DNS",I78="DNF"),100*(($G78-$G78+1)/$G78)+10*(LOG($G78/$G78)),100*(($G78-I78+1)/$G78)+10*(LOG($G78/I78))))</f>
        <v>14.285714285714285</v>
      </c>
      <c r="K78" s="97">
        <v>5</v>
      </c>
      <c r="L78" s="38">
        <f>IF(OR(K78="DSQ",K78="RAF",K78="DNC",K78="DPG"),0,IF(OR(K78="DNS",K78="DNF"),100*(($G78-$G78+1)/$G78)+10*(LOG($G78/$G78)),100*(($G78-K78+1)/$G78)+10*(LOG($G78/K78))))</f>
        <v>44.318423213925236</v>
      </c>
      <c r="M78" s="97">
        <v>7</v>
      </c>
      <c r="N78" s="38">
        <f>IF(OR(M78="DSQ",M78="RAF",M78="DNC",M78="DPG"),0,IF(OR(M78="DNS",M78="DNF"),100*(($G78-$G78+1)/$G78)+10*(LOG($G78/$G78)),100*(($G78-M78+1)/$G78)+10*(LOG($G78/M78))))</f>
        <v>14.285714285714285</v>
      </c>
      <c r="O78" s="41">
        <f>J78+L78+N78</f>
        <v>72.889851785353812</v>
      </c>
      <c r="Q78" s="265">
        <v>6</v>
      </c>
      <c r="R78" s="265">
        <v>8</v>
      </c>
      <c r="S78" s="266" t="s">
        <v>1299</v>
      </c>
      <c r="T78" s="266" t="s">
        <v>1300</v>
      </c>
      <c r="U78" s="267" t="s">
        <v>99</v>
      </c>
      <c r="V78" s="265">
        <v>17</v>
      </c>
      <c r="W78" s="268">
        <v>6</v>
      </c>
      <c r="X78" s="268">
        <v>5</v>
      </c>
      <c r="Y78" s="268">
        <v>6</v>
      </c>
    </row>
    <row r="79" spans="1:25" x14ac:dyDescent="0.2">
      <c r="A79" s="33">
        <v>77</v>
      </c>
      <c r="B79" s="101" t="s">
        <v>1235</v>
      </c>
      <c r="C79" s="99" t="s">
        <v>258</v>
      </c>
      <c r="D79" s="98" t="s">
        <v>1236</v>
      </c>
      <c r="F79" s="97">
        <v>6</v>
      </c>
      <c r="G79" s="100">
        <v>7</v>
      </c>
      <c r="H79" s="235" t="s">
        <v>71</v>
      </c>
      <c r="I79" s="97">
        <v>7</v>
      </c>
      <c r="J79" s="38">
        <f>IF(OR(I79="DSQ",I79="RAF",I79="DNC",I79="DPG"),0,IF(OR(I79="DNS",I79="DNF"),100*(($G79-$G79+1)/$G79)+10*(LOG($G79/$G79)),100*(($G79-I79+1)/$G79)+10*(LOG($G79/I79))))</f>
        <v>14.285714285714285</v>
      </c>
      <c r="K79" s="97" t="s">
        <v>32</v>
      </c>
      <c r="L79" s="38">
        <f>IF(OR(K79="DSQ",K79="RAF",K79="DNC",K79="DPG"),0,IF(OR(K79="DNS",K79="DNF"),100*(($G79-$G79+1)/$G79)+10*(LOG($G79/$G79)),100*(($G79-K79+1)/$G79)+10*(LOG($G79/K79))))</f>
        <v>14.285714285714285</v>
      </c>
      <c r="M79" s="97">
        <v>5</v>
      </c>
      <c r="N79" s="38">
        <f>IF(OR(M79="DSQ",M79="RAF",M79="DNC",M79="DPG"),0,IF(OR(M79="DNS",M79="DNF"),100*(($G79-$G79+1)/$G79)+10*(LOG($G79/$G79)),100*(($G79-M79+1)/$G79)+10*(LOG($G79/M79))))</f>
        <v>44.318423213925236</v>
      </c>
      <c r="O79" s="41">
        <f>J79+L79+N79</f>
        <v>72.889851785353812</v>
      </c>
      <c r="Q79" s="265">
        <v>7</v>
      </c>
      <c r="R79" s="265"/>
      <c r="S79" s="266" t="s">
        <v>263</v>
      </c>
      <c r="T79" s="266" t="s">
        <v>1301</v>
      </c>
      <c r="U79" s="267" t="s">
        <v>99</v>
      </c>
      <c r="V79" s="265">
        <v>21</v>
      </c>
      <c r="W79" s="268">
        <v>7</v>
      </c>
      <c r="X79" s="268">
        <v>7</v>
      </c>
      <c r="Y79" s="268">
        <v>7</v>
      </c>
    </row>
    <row r="80" spans="1:25" x14ac:dyDescent="0.2">
      <c r="A80" s="33">
        <v>78</v>
      </c>
      <c r="B80" s="101" t="s">
        <v>1128</v>
      </c>
      <c r="C80" s="99" t="s">
        <v>137</v>
      </c>
      <c r="D80" s="98" t="s">
        <v>1289</v>
      </c>
      <c r="F80" s="97">
        <v>16</v>
      </c>
      <c r="G80" s="100">
        <v>18</v>
      </c>
      <c r="H80" s="235" t="s">
        <v>73</v>
      </c>
      <c r="I80" s="97">
        <v>13</v>
      </c>
      <c r="J80" s="38">
        <f>IF(OR(I80="DSQ",I80="RAF",I80="DNC",I80="DPG"),0,IF(OR(I80="DNS",I80="DNF"),100*(($G80-$G80+1)/$G80)+10*(LOG($G80/$G80)),100*(($G80-I80+1)/$G80)+10*(LOG($G80/I80))))</f>
        <v>34.746624861298024</v>
      </c>
      <c r="K80" s="97">
        <v>16</v>
      </c>
      <c r="L80" s="38">
        <f>IF(OR(K80="DSQ",K80="RAF",K80="DNC",K80="DPG"),0,IF(OR(K80="DNS",K80="DNF"),100*(($G80-$G80+1)/$G80)+10*(LOG($G80/$G80)),100*(($G80-K80+1)/$G80)+10*(LOG($G80/K80))))</f>
        <v>17.178191891140479</v>
      </c>
      <c r="M80" s="97">
        <v>16</v>
      </c>
      <c r="N80" s="38">
        <f>IF(OR(M80="DSQ",M80="RAF",M80="DNC",M80="DPG"),0,IF(OR(M80="DNS",M80="DNF"),100*(($G80-$G80+1)/$G80)+10*(LOG($G80/$G80)),100*(($G80-M80+1)/$G80)+10*(LOG($G80/M80))))</f>
        <v>17.178191891140479</v>
      </c>
      <c r="O80" s="41">
        <f>J80+L80+N80</f>
        <v>69.103008643578988</v>
      </c>
      <c r="Q80" s="265">
        <v>8</v>
      </c>
      <c r="R80" s="265"/>
      <c r="S80" s="266" t="s">
        <v>1302</v>
      </c>
      <c r="T80" s="266" t="s">
        <v>1303</v>
      </c>
      <c r="U80" s="267" t="s">
        <v>99</v>
      </c>
      <c r="V80" s="265">
        <v>27</v>
      </c>
      <c r="W80" s="268" t="s">
        <v>33</v>
      </c>
      <c r="X80" s="268">
        <v>9</v>
      </c>
      <c r="Y80" s="268">
        <v>8</v>
      </c>
    </row>
    <row r="81" spans="1:25" x14ac:dyDescent="0.2">
      <c r="A81" s="33">
        <v>79</v>
      </c>
      <c r="B81" s="101" t="s">
        <v>1321</v>
      </c>
      <c r="C81" s="99" t="s">
        <v>174</v>
      </c>
      <c r="D81" s="98" t="s">
        <v>1322</v>
      </c>
      <c r="F81" s="97">
        <v>6</v>
      </c>
      <c r="G81" s="100">
        <v>6</v>
      </c>
      <c r="H81" s="235" t="s">
        <v>162</v>
      </c>
      <c r="I81" s="97">
        <v>6</v>
      </c>
      <c r="J81" s="38">
        <f>IF(OR(I81="DSQ",I81="RAF",I81="DNC",I81="DPG"),0,IF(OR(I81="DNS",I81="DNF"),100*(($G81-$G81+1)/$G81)+10*(LOG($G81/$G81)),100*(($G81-I81+1)/$G81)+10*(LOG($G81/I81))))</f>
        <v>16.666666666666664</v>
      </c>
      <c r="K81" s="97" t="s">
        <v>32</v>
      </c>
      <c r="L81" s="38">
        <f>IF(OR(K81="DSQ",K81="RAF",K81="DNC",K81="DPG"),0,IF(OR(K81="DNS",K81="DNF"),100*(($G81-$G81+1)/$G81)+10*(LOG($G81/$G81)),100*(($G81-K81+1)/$G81)+10*(LOG($G81/K81))))</f>
        <v>16.666666666666664</v>
      </c>
      <c r="M81" s="97">
        <v>5</v>
      </c>
      <c r="N81" s="38">
        <f>IF(OR(M81="DSQ",M81="RAF",M81="DNC",M81="DPG"),0,IF(OR(M81="DNS",M81="DNF"),100*(($G81-$G81+1)/$G81)+10*(LOG($G81/$G81)),100*(($G81-M81+1)/$G81)+10*(LOG($G81/M81))))</f>
        <v>34.12514579380958</v>
      </c>
      <c r="O81" s="41">
        <f>J81+L81+N81</f>
        <v>67.458479127142908</v>
      </c>
      <c r="Q81" s="265">
        <v>9</v>
      </c>
      <c r="R81" s="265"/>
      <c r="S81" s="266" t="s">
        <v>1304</v>
      </c>
      <c r="T81" s="266" t="s">
        <v>1305</v>
      </c>
      <c r="U81" s="267" t="s">
        <v>99</v>
      </c>
      <c r="V81" s="265">
        <v>28</v>
      </c>
      <c r="W81" s="268" t="s">
        <v>32</v>
      </c>
      <c r="X81" s="268">
        <v>8</v>
      </c>
      <c r="Y81" s="268" t="s">
        <v>33</v>
      </c>
    </row>
    <row r="82" spans="1:25" x14ac:dyDescent="0.2">
      <c r="A82" s="33">
        <v>80</v>
      </c>
      <c r="B82" s="101" t="s">
        <v>1237</v>
      </c>
      <c r="C82" s="99" t="s">
        <v>219</v>
      </c>
      <c r="D82" s="98" t="s">
        <v>424</v>
      </c>
      <c r="F82" s="97">
        <v>7</v>
      </c>
      <c r="G82" s="100">
        <v>7</v>
      </c>
      <c r="H82" s="235" t="s">
        <v>71</v>
      </c>
      <c r="I82" s="97">
        <v>5</v>
      </c>
      <c r="J82" s="38">
        <f>IF(OR(I82="DSQ",I82="RAF",I82="DNC",I82="DPG"),0,IF(OR(I82="DNS",I82="DNF"),100*(($G82-$G82+1)/$G82)+10*(LOG($G82/$G82)),100*(($G82-I82+1)/$G82)+10*(LOG($G82/I82))))</f>
        <v>44.318423213925236</v>
      </c>
      <c r="K82" s="97" t="s">
        <v>32</v>
      </c>
      <c r="L82" s="38">
        <f>IF(OR(K82="DSQ",K82="RAF",K82="DNC",K82="DPG"),0,IF(OR(K82="DNS",K82="DNF"),100*(($G82-$G82+1)/$G82)+10*(LOG($G82/$G82)),100*(($G82-K82+1)/$G82)+10*(LOG($G82/K82))))</f>
        <v>14.285714285714285</v>
      </c>
      <c r="M82" s="97" t="s">
        <v>33</v>
      </c>
      <c r="N82" s="38">
        <f>IF(OR(M82="DSQ",M82="RAF",M82="DNC",M82="DPG"),0,IF(OR(M82="DNS",M82="DNF"),100*(($G82-$G82+1)/$G82)+10*(LOG($G82/$G82)),100*(($G82-M82+1)/$G82)+10*(LOG($G82/M82))))</f>
        <v>0</v>
      </c>
      <c r="O82" s="41">
        <f>J82+L82+N82</f>
        <v>58.604137499639521</v>
      </c>
      <c r="Q82" s="269">
        <v>1</v>
      </c>
      <c r="R82" s="269" t="s">
        <v>181</v>
      </c>
      <c r="S82" s="270" t="s">
        <v>141</v>
      </c>
      <c r="T82" s="270" t="s">
        <v>1306</v>
      </c>
      <c r="U82" s="271" t="s">
        <v>243</v>
      </c>
      <c r="V82" s="269">
        <v>3</v>
      </c>
      <c r="W82" s="272">
        <v>1</v>
      </c>
      <c r="X82" s="272">
        <v>1</v>
      </c>
      <c r="Y82" s="272">
        <v>1</v>
      </c>
    </row>
    <row r="83" spans="1:25" x14ac:dyDescent="0.2">
      <c r="A83" s="33">
        <v>81</v>
      </c>
      <c r="B83" s="101" t="s">
        <v>1264</v>
      </c>
      <c r="C83" s="99" t="s">
        <v>1265</v>
      </c>
      <c r="D83" s="98" t="s">
        <v>1266</v>
      </c>
      <c r="F83" s="97">
        <v>8</v>
      </c>
      <c r="G83" s="100">
        <v>9</v>
      </c>
      <c r="H83" s="235" t="s">
        <v>72</v>
      </c>
      <c r="I83" s="97">
        <v>8</v>
      </c>
      <c r="J83" s="38">
        <f>IF(OR(I83="DSQ",I83="RAF",I83="DNC",I83="DPG"),0,IF(OR(I83="DNS",I83="DNF"),100*(($G83-$G83+1)/$G83)+10*(LOG($G83/$G83)),100*(($G83-I83+1)/$G83)+10*(LOG($G83/I83))))</f>
        <v>22.733747446696036</v>
      </c>
      <c r="K83" s="97">
        <v>9</v>
      </c>
      <c r="L83" s="38">
        <f>IF(OR(K83="DSQ",K83="RAF",K83="DNC",K83="DPG"),0,IF(OR(K83="DNS",K83="DNF"),100*(($G83-$G83+1)/$G83)+10*(LOG($G83/$G83)),100*(($G83-K83+1)/$G83)+10*(LOG($G83/K83))))</f>
        <v>11.111111111111111</v>
      </c>
      <c r="M83" s="97">
        <v>8</v>
      </c>
      <c r="N83" s="38">
        <f>IF(OR(M83="DSQ",M83="RAF",M83="DNC",M83="DPG"),0,IF(OR(M83="DNS",M83="DNF"),100*(($G83-$G83+1)/$G83)+10*(LOG($G83/$G83)),100*(($G83-M83+1)/$G83)+10*(LOG($G83/M83))))</f>
        <v>22.733747446696036</v>
      </c>
      <c r="O83" s="41">
        <f>J83+L83+N83</f>
        <v>56.578606004503179</v>
      </c>
      <c r="Q83" s="269">
        <v>2</v>
      </c>
      <c r="R83" s="269" t="s">
        <v>1307</v>
      </c>
      <c r="S83" s="270" t="s">
        <v>1308</v>
      </c>
      <c r="T83" s="270" t="s">
        <v>1309</v>
      </c>
      <c r="U83" s="271" t="s">
        <v>243</v>
      </c>
      <c r="V83" s="269">
        <v>6</v>
      </c>
      <c r="W83" s="272">
        <v>2</v>
      </c>
      <c r="X83" s="272">
        <v>2</v>
      </c>
      <c r="Y83" s="272">
        <v>2</v>
      </c>
    </row>
    <row r="84" spans="1:25" x14ac:dyDescent="0.2">
      <c r="A84" s="33">
        <v>82</v>
      </c>
      <c r="B84" s="101" t="s">
        <v>1146</v>
      </c>
      <c r="C84" s="99" t="s">
        <v>1147</v>
      </c>
      <c r="D84" s="98" t="s">
        <v>1296</v>
      </c>
      <c r="F84" s="97">
        <v>6</v>
      </c>
      <c r="G84" s="100">
        <v>6</v>
      </c>
      <c r="H84" s="235" t="s">
        <v>74</v>
      </c>
      <c r="I84" s="97">
        <v>6</v>
      </c>
      <c r="J84" s="38">
        <f>IF(OR(I84="DSQ",I84="RAF",I84="DNC",I84="DPG"),0,IF(OR(I84="DNS",I84="DNF"),100*(($G84-$G84+1)/$G84)+10*(LOG($G84/$G84)),100*(($G84-I84+1)/$G84)+10*(LOG($G84/I84))))</f>
        <v>16.666666666666664</v>
      </c>
      <c r="K84" s="97" t="s">
        <v>32</v>
      </c>
      <c r="L84" s="38">
        <f>IF(OR(K84="DSQ",K84="RAF",K84="DNC",K84="DPG"),0,IF(OR(K84="DNS",K84="DNF"),100*(($G84-$G84+1)/$G84)+10*(LOG($G84/$G84)),100*(($G84-K84+1)/$G84)+10*(LOG($G84/K84))))</f>
        <v>16.666666666666664</v>
      </c>
      <c r="M84" s="97">
        <v>6</v>
      </c>
      <c r="N84" s="38">
        <f>IF(OR(M84="DSQ",M84="RAF",M84="DNC",M84="DPG"),0,IF(OR(M84="DNS",M84="DNF"),100*(($G84-$G84+1)/$G84)+10*(LOG($G84/$G84)),100*(($G84-M84+1)/$G84)+10*(LOG($G84/M84))))</f>
        <v>16.666666666666664</v>
      </c>
      <c r="O84" s="41">
        <f>J84+L84+N84</f>
        <v>49.999999999999993</v>
      </c>
      <c r="Q84" s="269">
        <v>3</v>
      </c>
      <c r="R84" s="269" t="s">
        <v>1310</v>
      </c>
      <c r="S84" s="270" t="s">
        <v>259</v>
      </c>
      <c r="T84" s="270" t="s">
        <v>1311</v>
      </c>
      <c r="U84" s="271" t="s">
        <v>243</v>
      </c>
      <c r="V84" s="269">
        <v>9</v>
      </c>
      <c r="W84" s="272">
        <v>3</v>
      </c>
      <c r="X84" s="272">
        <v>3</v>
      </c>
      <c r="Y84" s="272">
        <v>3</v>
      </c>
    </row>
    <row r="85" spans="1:25" x14ac:dyDescent="0.2">
      <c r="A85" s="33">
        <v>83</v>
      </c>
      <c r="B85" s="101" t="s">
        <v>1251</v>
      </c>
      <c r="C85" s="99" t="s">
        <v>133</v>
      </c>
      <c r="D85" s="98" t="s">
        <v>1252</v>
      </c>
      <c r="F85" s="97">
        <v>9</v>
      </c>
      <c r="G85" s="100">
        <v>9</v>
      </c>
      <c r="H85" s="235" t="s">
        <v>75</v>
      </c>
      <c r="I85" s="97">
        <v>8</v>
      </c>
      <c r="J85" s="38">
        <f>IF(OR(I85="DSQ",I85="RAF",I85="DNC",I85="DPG"),0,IF(OR(I85="DNS",I85="DNF"),100*(($G85-$G85+1)/$G85)+10*(LOG($G85/$G85)),100*(($G85-I85+1)/$G85)+10*(LOG($G85/I85))))</f>
        <v>22.733747446696036</v>
      </c>
      <c r="K85" s="97" t="s">
        <v>32</v>
      </c>
      <c r="L85" s="38">
        <f>IF(OR(K85="DSQ",K85="RAF",K85="DNC",K85="DPG"),0,IF(OR(K85="DNS",K85="DNF"),100*(($G85-$G85+1)/$G85)+10*(LOG($G85/$G85)),100*(($G85-K85+1)/$G85)+10*(LOG($G85/K85))))</f>
        <v>11.111111111111111</v>
      </c>
      <c r="M85" s="97">
        <v>9</v>
      </c>
      <c r="N85" s="38">
        <f>IF(OR(M85="DSQ",M85="RAF",M85="DNC",M85="DPG"),0,IF(OR(M85="DNS",M85="DNF"),100*(($G85-$G85+1)/$G85)+10*(LOG($G85/$G85)),100*(($G85-M85+1)/$G85)+10*(LOG($G85/M85))))</f>
        <v>11.111111111111111</v>
      </c>
      <c r="O85" s="41">
        <f>J85+L85+N85</f>
        <v>44.955969668918257</v>
      </c>
      <c r="Q85" s="269">
        <v>4</v>
      </c>
      <c r="R85" s="269" t="s">
        <v>1312</v>
      </c>
      <c r="S85" s="270" t="s">
        <v>142</v>
      </c>
      <c r="T85" s="270" t="s">
        <v>1313</v>
      </c>
      <c r="U85" s="271" t="s">
        <v>243</v>
      </c>
      <c r="V85" s="269">
        <v>13</v>
      </c>
      <c r="W85" s="272" t="s">
        <v>32</v>
      </c>
      <c r="X85" s="272">
        <v>4</v>
      </c>
      <c r="Y85" s="272">
        <v>4</v>
      </c>
    </row>
    <row r="86" spans="1:25" x14ac:dyDescent="0.2">
      <c r="A86" s="33">
        <v>84</v>
      </c>
      <c r="B86" s="101" t="s">
        <v>1267</v>
      </c>
      <c r="C86" s="99" t="s">
        <v>188</v>
      </c>
      <c r="D86" s="98" t="s">
        <v>1268</v>
      </c>
      <c r="F86" s="97">
        <v>9</v>
      </c>
      <c r="G86" s="100">
        <v>9</v>
      </c>
      <c r="H86" s="235" t="s">
        <v>72</v>
      </c>
      <c r="I86" s="97">
        <v>9</v>
      </c>
      <c r="J86" s="38">
        <f>IF(OR(I86="DSQ",I86="RAF",I86="DNC",I86="DPG"),0,IF(OR(I86="DNS",I86="DNF"),100*(($G86-$G86+1)/$G86)+10*(LOG($G86/$G86)),100*(($G86-I86+1)/$G86)+10*(LOG($G86/I86))))</f>
        <v>11.111111111111111</v>
      </c>
      <c r="K86" s="97">
        <v>8</v>
      </c>
      <c r="L86" s="38">
        <f>IF(OR(K86="DSQ",K86="RAF",K86="DNC",K86="DPG"),0,IF(OR(K86="DNS",K86="DNF"),100*(($G86-$G86+1)/$G86)+10*(LOG($G86/$G86)),100*(($G86-K86+1)/$G86)+10*(LOG($G86/K86))))</f>
        <v>22.733747446696036</v>
      </c>
      <c r="M86" s="97">
        <v>9</v>
      </c>
      <c r="N86" s="38">
        <f>IF(OR(M86="DSQ",M86="RAF",M86="DNC",M86="DPG"),0,IF(OR(M86="DNS",M86="DNF"),100*(($G86-$G86+1)/$G86)+10*(LOG($G86/$G86)),100*(($G86-M86+1)/$G86)+10*(LOG($G86/M86))))</f>
        <v>11.111111111111111</v>
      </c>
      <c r="O86" s="41">
        <f>J86+L86+N86</f>
        <v>44.955969668918257</v>
      </c>
      <c r="Q86" s="265">
        <v>1</v>
      </c>
      <c r="R86" s="265" t="s">
        <v>1314</v>
      </c>
      <c r="S86" s="266" t="s">
        <v>168</v>
      </c>
      <c r="T86" s="266" t="s">
        <v>1315</v>
      </c>
      <c r="U86" s="267" t="s">
        <v>162</v>
      </c>
      <c r="V86" s="265">
        <v>6</v>
      </c>
      <c r="W86" s="268">
        <v>3</v>
      </c>
      <c r="X86" s="268">
        <v>1</v>
      </c>
      <c r="Y86" s="268">
        <v>2</v>
      </c>
    </row>
    <row r="87" spans="1:25" x14ac:dyDescent="0.2">
      <c r="A87" s="33">
        <v>85</v>
      </c>
      <c r="B87" s="101">
        <v>811</v>
      </c>
      <c r="C87" s="99" t="s">
        <v>310</v>
      </c>
      <c r="D87" s="98" t="s">
        <v>1290</v>
      </c>
      <c r="F87" s="97">
        <v>17</v>
      </c>
      <c r="G87" s="100">
        <v>18</v>
      </c>
      <c r="H87" s="235" t="s">
        <v>73</v>
      </c>
      <c r="I87" s="97">
        <v>15</v>
      </c>
      <c r="J87" s="38">
        <f>IF(OR(I87="DSQ",I87="RAF",I87="DNC",I87="DPG"),0,IF(OR(I87="DNS",I87="DNF"),100*(($G87-$G87+1)/$G87)+10*(LOG($G87/$G87)),100*(($G87-I87+1)/$G87)+10*(LOG($G87/I87))))</f>
        <v>23.014034682698469</v>
      </c>
      <c r="K87" s="97">
        <v>17</v>
      </c>
      <c r="L87" s="38">
        <f>IF(OR(K87="DSQ",K87="RAF",K87="DNC",K87="DPG"),0,IF(OR(K87="DNS",K87="DNF"),100*(($G87-$G87+1)/$G87)+10*(LOG($G87/$G87)),100*(($G87-K87+1)/$G87)+10*(LOG($G87/K87))))</f>
        <v>11.359346948361432</v>
      </c>
      <c r="M87" s="97">
        <v>18</v>
      </c>
      <c r="N87" s="38">
        <f>IF(OR(M87="DSQ",M87="RAF",M87="DNC",M87="DPG"),0,IF(OR(M87="DNS",M87="DNF"),100*(($G87-$G87+1)/$G87)+10*(LOG($G87/$G87)),100*(($G87-M87+1)/$G87)+10*(LOG($G87/M87))))</f>
        <v>5.5555555555555554</v>
      </c>
      <c r="O87" s="41">
        <f>J87+L87+N87</f>
        <v>39.928937186615457</v>
      </c>
      <c r="Q87" s="265">
        <v>2</v>
      </c>
      <c r="R87" s="265">
        <v>4869</v>
      </c>
      <c r="S87" s="266" t="s">
        <v>1316</v>
      </c>
      <c r="T87" s="266" t="s">
        <v>1317</v>
      </c>
      <c r="U87" s="267" t="s">
        <v>162</v>
      </c>
      <c r="V87" s="265">
        <v>8</v>
      </c>
      <c r="W87" s="268">
        <v>2</v>
      </c>
      <c r="X87" s="268">
        <v>3</v>
      </c>
      <c r="Y87" s="268">
        <v>3</v>
      </c>
    </row>
    <row r="88" spans="1:25" x14ac:dyDescent="0.2">
      <c r="A88" s="33">
        <v>86</v>
      </c>
      <c r="B88" s="101"/>
      <c r="C88" s="99" t="s">
        <v>1302</v>
      </c>
      <c r="D88" s="98" t="s">
        <v>1303</v>
      </c>
      <c r="F88" s="97">
        <v>8</v>
      </c>
      <c r="G88" s="100">
        <v>9</v>
      </c>
      <c r="H88" s="235" t="s">
        <v>99</v>
      </c>
      <c r="I88" s="97" t="s">
        <v>33</v>
      </c>
      <c r="J88" s="38">
        <f>IF(OR(I88="DSQ",I88="RAF",I88="DNC",I88="DPG"),0,IF(OR(I88="DNS",I88="DNF"),100*(($G88-$G88+1)/$G88)+10*(LOG($G88/$G88)),100*(($G88-I88+1)/$G88)+10*(LOG($G88/I88))))</f>
        <v>0</v>
      </c>
      <c r="K88" s="97">
        <v>9</v>
      </c>
      <c r="L88" s="38">
        <f>IF(OR(K88="DSQ",K88="RAF",K88="DNC",K88="DPG"),0,IF(OR(K88="DNS",K88="DNF"),100*(($G88-$G88+1)/$G88)+10*(LOG($G88/$G88)),100*(($G88-K88+1)/$G88)+10*(LOG($G88/K88))))</f>
        <v>11.111111111111111</v>
      </c>
      <c r="M88" s="97">
        <v>8</v>
      </c>
      <c r="N88" s="38">
        <f>IF(OR(M88="DSQ",M88="RAF",M88="DNC",M88="DPG"),0,IF(OR(M88="DNS",M88="DNF"),100*(($G88-$G88+1)/$G88)+10*(LOG($G88/$G88)),100*(($G88-M88+1)/$G88)+10*(LOG($G88/M88))))</f>
        <v>22.733747446696036</v>
      </c>
      <c r="O88" s="41">
        <f>J88+L88+N88</f>
        <v>33.844858557807143</v>
      </c>
      <c r="Q88" s="265">
        <v>3</v>
      </c>
      <c r="R88" s="265">
        <v>1904</v>
      </c>
      <c r="S88" s="266" t="s">
        <v>185</v>
      </c>
      <c r="T88" s="266" t="s">
        <v>1318</v>
      </c>
      <c r="U88" s="267" t="s">
        <v>162</v>
      </c>
      <c r="V88" s="265">
        <v>10</v>
      </c>
      <c r="W88" s="268">
        <v>5</v>
      </c>
      <c r="X88" s="268">
        <v>4</v>
      </c>
      <c r="Y88" s="268">
        <v>1</v>
      </c>
    </row>
    <row r="89" spans="1:25" x14ac:dyDescent="0.2">
      <c r="A89" s="33">
        <v>87</v>
      </c>
      <c r="B89" s="101"/>
      <c r="C89" s="99" t="s">
        <v>1304</v>
      </c>
      <c r="D89" s="98" t="s">
        <v>1305</v>
      </c>
      <c r="F89" s="97">
        <v>9</v>
      </c>
      <c r="G89" s="100">
        <v>9</v>
      </c>
      <c r="H89" s="235" t="s">
        <v>99</v>
      </c>
      <c r="I89" s="97" t="s">
        <v>32</v>
      </c>
      <c r="J89" s="38">
        <f>IF(OR(I89="DSQ",I89="RAF",I89="DNC",I89="DPG"),0,IF(OR(I89="DNS",I89="DNF"),100*(($G89-$G89+1)/$G89)+10*(LOG($G89/$G89)),100*(($G89-I89+1)/$G89)+10*(LOG($G89/I89))))</f>
        <v>11.111111111111111</v>
      </c>
      <c r="K89" s="97">
        <v>8</v>
      </c>
      <c r="L89" s="38">
        <f>IF(OR(K89="DSQ",K89="RAF",K89="DNC",K89="DPG"),0,IF(OR(K89="DNS",K89="DNF"),100*(($G89-$G89+1)/$G89)+10*(LOG($G89/$G89)),100*(($G89-K89+1)/$G89)+10*(LOG($G89/K89))))</f>
        <v>22.733747446696036</v>
      </c>
      <c r="M89" s="97" t="s">
        <v>33</v>
      </c>
      <c r="N89" s="38">
        <f>IF(OR(M89="DSQ",M89="RAF",M89="DNC",M89="DPG"),0,IF(OR(M89="DNS",M89="DNF"),100*(($G89-$G89+1)/$G89)+10*(LOG($G89/$G89)),100*(($G89-M89+1)/$G89)+10*(LOG($G89/M89))))</f>
        <v>0</v>
      </c>
      <c r="O89" s="41">
        <f>J89+L89+N89</f>
        <v>33.844858557807143</v>
      </c>
      <c r="Q89" s="265">
        <v>4</v>
      </c>
      <c r="R89" s="265" t="s">
        <v>1144</v>
      </c>
      <c r="S89" s="266" t="s">
        <v>149</v>
      </c>
      <c r="T89" s="266" t="s">
        <v>1145</v>
      </c>
      <c r="U89" s="267" t="s">
        <v>162</v>
      </c>
      <c r="V89" s="265">
        <v>10</v>
      </c>
      <c r="W89" s="268">
        <v>4</v>
      </c>
      <c r="X89" s="268">
        <v>2</v>
      </c>
      <c r="Y89" s="268">
        <v>4</v>
      </c>
    </row>
    <row r="90" spans="1:25" x14ac:dyDescent="0.2">
      <c r="A90" s="33">
        <v>88</v>
      </c>
      <c r="B90" s="101">
        <v>518</v>
      </c>
      <c r="C90" s="99" t="s">
        <v>172</v>
      </c>
      <c r="D90" s="98" t="s">
        <v>1291</v>
      </c>
      <c r="F90" s="97">
        <v>18</v>
      </c>
      <c r="G90" s="100">
        <v>18</v>
      </c>
      <c r="H90" s="235" t="s">
        <v>73</v>
      </c>
      <c r="I90" s="97">
        <v>17</v>
      </c>
      <c r="J90" s="38">
        <f>IF(OR(I90="DSQ",I90="RAF",I90="DNC",I90="DPG"),0,IF(OR(I90="DNS",I90="DNF"),100*(($G90-$G90+1)/$G90)+10*(LOG($G90/$G90)),100*(($G90-I90+1)/$G90)+10*(LOG($G90/I90))))</f>
        <v>11.359346948361432</v>
      </c>
      <c r="K90" s="97">
        <v>18</v>
      </c>
      <c r="L90" s="38">
        <f>IF(OR(K90="DSQ",K90="RAF",K90="DNC",K90="DPG"),0,IF(OR(K90="DNS",K90="DNF"),100*(($G90-$G90+1)/$G90)+10*(LOG($G90/$G90)),100*(($G90-K90+1)/$G90)+10*(LOG($G90/K90))))</f>
        <v>5.5555555555555554</v>
      </c>
      <c r="M90" s="97">
        <v>17</v>
      </c>
      <c r="N90" s="38">
        <f>IF(OR(M90="DSQ",M90="RAF",M90="DNC",M90="DPG"),0,IF(OR(M90="DNS",M90="DNF"),100*(($G90-$G90+1)/$G90)+10*(LOG($G90/$G90)),100*(($G90-M90+1)/$G90)+10*(LOG($G90/M90))))</f>
        <v>11.359346948361432</v>
      </c>
      <c r="O90" s="41">
        <f>J90+L90+N90</f>
        <v>28.274249452278418</v>
      </c>
      <c r="Q90" s="265">
        <v>5</v>
      </c>
      <c r="R90" s="265" t="s">
        <v>1319</v>
      </c>
      <c r="S90" s="266" t="s">
        <v>171</v>
      </c>
      <c r="T90" s="266" t="s">
        <v>1320</v>
      </c>
      <c r="U90" s="267" t="s">
        <v>162</v>
      </c>
      <c r="V90" s="265">
        <v>12</v>
      </c>
      <c r="W90" s="268">
        <v>1</v>
      </c>
      <c r="X90" s="268">
        <v>5</v>
      </c>
      <c r="Y90" s="268">
        <v>6</v>
      </c>
    </row>
    <row r="91" spans="1:25" x14ac:dyDescent="0.2">
      <c r="A91" s="33">
        <v>89</v>
      </c>
      <c r="B91" s="101" t="s">
        <v>1220</v>
      </c>
      <c r="C91" s="99" t="s">
        <v>1221</v>
      </c>
      <c r="D91" s="98" t="s">
        <v>1222</v>
      </c>
      <c r="F91" s="97">
        <v>11</v>
      </c>
      <c r="G91" s="100">
        <v>11</v>
      </c>
      <c r="H91" s="235" t="s">
        <v>77</v>
      </c>
      <c r="I91" s="97" t="s">
        <v>32</v>
      </c>
      <c r="J91" s="38">
        <f>IF(OR(I91="DSQ",I91="RAF",I91="DNC",I91="DPG"),0,IF(OR(I91="DNS",I91="DNF"),100*(($G91-$G91+1)/$G91)+10*(LOG($G91/$G91)),100*(($G91-I91+1)/$G91)+10*(LOG($G91/I91))))</f>
        <v>9.0909090909090917</v>
      </c>
      <c r="K91" s="97" t="s">
        <v>32</v>
      </c>
      <c r="L91" s="38">
        <f>IF(OR(K91="DSQ",K91="RAF",K91="DNC",K91="DPG"),0,IF(OR(K91="DNS",K91="DNF"),100*(($G91-$G91+1)/$G91)+10*(LOG($G91/$G91)),100*(($G91-K91+1)/$G91)+10*(LOG($G91/K91))))</f>
        <v>9.0909090909090917</v>
      </c>
      <c r="M91" s="97" t="s">
        <v>33</v>
      </c>
      <c r="N91" s="38">
        <f>IF(OR(M91="DSQ",M91="RAF",M91="DNC",M91="DPG"),0,IF(OR(M91="DNS",M91="DNF"),100*(($G91-$G91+1)/$G91)+10*(LOG($G91/$G91)),100*(($G91-M91+1)/$G91)+10*(LOG($G91/M91))))</f>
        <v>0</v>
      </c>
      <c r="O91" s="41">
        <f>J91+L91+N91</f>
        <v>18.181818181818183</v>
      </c>
      <c r="Q91" s="265">
        <v>6</v>
      </c>
      <c r="R91" s="265" t="s">
        <v>1321</v>
      </c>
      <c r="S91" s="266" t="s">
        <v>174</v>
      </c>
      <c r="T91" s="266" t="s">
        <v>1322</v>
      </c>
      <c r="U91" s="267" t="s">
        <v>162</v>
      </c>
      <c r="V91" s="265">
        <v>18</v>
      </c>
      <c r="W91" s="268">
        <v>6</v>
      </c>
      <c r="X91" s="268" t="s">
        <v>32</v>
      </c>
      <c r="Y91" s="268">
        <v>5</v>
      </c>
    </row>
    <row r="92" spans="1:25" x14ac:dyDescent="0.2">
      <c r="J92" s="40"/>
      <c r="L92" s="74"/>
      <c r="M92"/>
      <c r="N92"/>
      <c r="S92" s="74"/>
      <c r="T92" s="188"/>
      <c r="U92" s="188"/>
      <c r="V92" s="188"/>
      <c r="W92"/>
      <c r="X92"/>
      <c r="Y92"/>
    </row>
    <row r="93" spans="1:25" x14ac:dyDescent="0.2">
      <c r="J93" s="40"/>
      <c r="K93"/>
      <c r="L93" s="40"/>
      <c r="M93"/>
      <c r="N93" s="74"/>
      <c r="O93" s="74"/>
      <c r="P93" s="74"/>
      <c r="Q93" s="188"/>
      <c r="R93" s="188"/>
      <c r="S93" s="188"/>
      <c r="U93"/>
      <c r="V93"/>
      <c r="W93"/>
      <c r="X93"/>
      <c r="Y93"/>
    </row>
    <row r="94" spans="1:25" x14ac:dyDescent="0.2">
      <c r="J94" s="40"/>
      <c r="K94"/>
      <c r="L94" s="40"/>
      <c r="M94"/>
      <c r="N94" s="74"/>
      <c r="O94" s="74"/>
      <c r="P94" s="74"/>
      <c r="Q94" s="188"/>
      <c r="R94" s="188"/>
      <c r="S94" s="188"/>
      <c r="U94"/>
      <c r="V94"/>
      <c r="W94"/>
      <c r="X94"/>
      <c r="Y94"/>
    </row>
    <row r="95" spans="1:25" x14ac:dyDescent="0.2">
      <c r="J95" s="40"/>
      <c r="K95"/>
      <c r="L95" s="40"/>
      <c r="M95"/>
      <c r="N95" s="74"/>
      <c r="O95" s="74"/>
      <c r="P95" s="74"/>
      <c r="Q95" s="188"/>
      <c r="R95" s="188"/>
      <c r="S95" s="188"/>
      <c r="U95"/>
      <c r="V95"/>
      <c r="W95"/>
      <c r="X95"/>
      <c r="Y95"/>
    </row>
    <row r="96" spans="1:25" x14ac:dyDescent="0.2">
      <c r="J96" s="40"/>
      <c r="K96"/>
      <c r="L96" s="40"/>
      <c r="M96"/>
      <c r="N96" s="74"/>
      <c r="O96" s="74"/>
      <c r="P96" s="74"/>
      <c r="Q96" s="188"/>
      <c r="R96" s="188"/>
      <c r="S96" s="188"/>
      <c r="U96"/>
      <c r="V96"/>
      <c r="W96"/>
      <c r="X96"/>
      <c r="Y96"/>
    </row>
    <row r="97" spans="10:25" x14ac:dyDescent="0.2">
      <c r="J97" s="40"/>
      <c r="K97"/>
      <c r="L97" s="40"/>
      <c r="M97"/>
      <c r="N97" s="74"/>
      <c r="O97" s="74"/>
      <c r="P97" s="74"/>
      <c r="Q97" s="188"/>
      <c r="R97" s="188"/>
      <c r="S97" s="188"/>
      <c r="U97"/>
      <c r="V97"/>
      <c r="W97"/>
      <c r="X97"/>
      <c r="Y97"/>
    </row>
    <row r="98" spans="10:25" x14ac:dyDescent="0.2">
      <c r="J98" s="40"/>
      <c r="K98"/>
      <c r="L98" s="40"/>
      <c r="M98"/>
      <c r="N98" s="74"/>
      <c r="O98" s="74"/>
      <c r="P98" s="74"/>
      <c r="Q98" s="188"/>
      <c r="R98" s="188"/>
      <c r="S98" s="188"/>
      <c r="U98"/>
      <c r="V98"/>
      <c r="W98"/>
      <c r="X98"/>
      <c r="Y98"/>
    </row>
    <row r="99" spans="10:25" x14ac:dyDescent="0.2">
      <c r="J99" s="40"/>
      <c r="K99"/>
      <c r="L99" s="40"/>
      <c r="M99"/>
      <c r="N99" s="74"/>
      <c r="O99" s="74"/>
      <c r="P99" s="74"/>
      <c r="Q99" s="188"/>
      <c r="R99" s="188"/>
      <c r="S99" s="188"/>
      <c r="U99"/>
      <c r="V99"/>
      <c r="W99"/>
      <c r="X99"/>
      <c r="Y99"/>
    </row>
    <row r="100" spans="10:25" x14ac:dyDescent="0.2">
      <c r="J100" s="40"/>
      <c r="K100"/>
      <c r="L100" s="40"/>
      <c r="M100"/>
      <c r="N100" s="74"/>
      <c r="O100" s="74"/>
      <c r="P100" s="74"/>
      <c r="Q100" s="188"/>
      <c r="R100" s="188"/>
      <c r="S100" s="188"/>
      <c r="U100"/>
      <c r="V100"/>
      <c r="W100"/>
      <c r="X100"/>
      <c r="Y100"/>
    </row>
    <row r="101" spans="10:25" x14ac:dyDescent="0.2">
      <c r="J101" s="40"/>
      <c r="K101"/>
      <c r="L101" s="40"/>
      <c r="M101"/>
      <c r="N101" s="74"/>
      <c r="O101" s="74"/>
      <c r="P101" s="74"/>
      <c r="Q101" s="188"/>
      <c r="R101" s="188"/>
      <c r="S101" s="188"/>
      <c r="U101"/>
      <c r="V101"/>
      <c r="W101"/>
      <c r="X101"/>
      <c r="Y101"/>
    </row>
    <row r="102" spans="10:25" x14ac:dyDescent="0.2">
      <c r="J102" s="40"/>
      <c r="K102"/>
      <c r="L102" s="40"/>
      <c r="M102"/>
      <c r="N102" s="74"/>
      <c r="O102" s="74"/>
      <c r="P102" s="74"/>
      <c r="Q102" s="188"/>
      <c r="R102" s="188"/>
      <c r="S102" s="188"/>
      <c r="U102"/>
      <c r="V102"/>
      <c r="W102"/>
      <c r="X102"/>
      <c r="Y102"/>
    </row>
    <row r="103" spans="10:25" x14ac:dyDescent="0.2">
      <c r="J103" s="40"/>
      <c r="K103"/>
      <c r="L103" s="40"/>
      <c r="M103"/>
      <c r="N103" s="74"/>
      <c r="O103" s="74"/>
      <c r="P103" s="74"/>
      <c r="Q103" s="188"/>
      <c r="R103" s="188"/>
      <c r="S103" s="188"/>
      <c r="U103"/>
      <c r="V103"/>
      <c r="W103"/>
      <c r="X103"/>
      <c r="Y103"/>
    </row>
    <row r="104" spans="10:25" x14ac:dyDescent="0.2">
      <c r="J104" s="40"/>
      <c r="K104"/>
      <c r="L104" s="40"/>
      <c r="M104"/>
      <c r="N104" s="74"/>
      <c r="O104" s="74"/>
      <c r="P104" s="74"/>
      <c r="Q104" s="188"/>
      <c r="R104" s="188"/>
      <c r="S104" s="188"/>
      <c r="U104"/>
      <c r="V104"/>
      <c r="W104"/>
      <c r="X104"/>
      <c r="Y104"/>
    </row>
    <row r="105" spans="10:25" x14ac:dyDescent="0.2">
      <c r="J105" s="40"/>
      <c r="K105"/>
      <c r="L105" s="40"/>
      <c r="M105"/>
      <c r="N105" s="74"/>
      <c r="O105" s="74"/>
      <c r="P105" s="74"/>
      <c r="Q105" s="188"/>
      <c r="R105" s="188"/>
      <c r="S105" s="188"/>
      <c r="U105"/>
      <c r="V105"/>
      <c r="W105"/>
      <c r="X105"/>
      <c r="Y105"/>
    </row>
    <row r="106" spans="10:25" x14ac:dyDescent="0.2">
      <c r="J106" s="40"/>
      <c r="K106"/>
      <c r="L106" s="40"/>
      <c r="M106"/>
      <c r="N106" s="74"/>
      <c r="O106" s="74"/>
      <c r="P106" s="74"/>
      <c r="Q106" s="188"/>
      <c r="R106" s="188"/>
      <c r="S106" s="188"/>
      <c r="U106"/>
      <c r="V106"/>
      <c r="W106"/>
      <c r="X106"/>
      <c r="Y106"/>
    </row>
    <row r="107" spans="10:25" x14ac:dyDescent="0.2">
      <c r="J107" s="40"/>
      <c r="K107"/>
      <c r="L107" s="40"/>
      <c r="M107"/>
      <c r="N107" s="74"/>
      <c r="O107" s="74"/>
      <c r="P107" s="74"/>
      <c r="Q107" s="188"/>
      <c r="R107" s="188"/>
      <c r="S107" s="188"/>
      <c r="U107"/>
      <c r="V107"/>
      <c r="W107"/>
      <c r="X107"/>
      <c r="Y107"/>
    </row>
    <row r="108" spans="10:25" x14ac:dyDescent="0.2">
      <c r="J108" s="40"/>
      <c r="K108"/>
      <c r="L108" s="40"/>
      <c r="M108"/>
      <c r="N108" s="74"/>
      <c r="O108" s="74"/>
      <c r="P108" s="74"/>
      <c r="Q108" s="188"/>
      <c r="R108" s="188"/>
      <c r="S108" s="188"/>
      <c r="U108"/>
      <c r="V108"/>
      <c r="W108"/>
      <c r="X108"/>
      <c r="Y108"/>
    </row>
    <row r="109" spans="10:25" x14ac:dyDescent="0.2">
      <c r="J109" s="40"/>
      <c r="K109"/>
      <c r="L109" s="40"/>
      <c r="M109"/>
      <c r="N109" s="74"/>
      <c r="O109" s="74"/>
      <c r="P109" s="74"/>
      <c r="Q109" s="188"/>
      <c r="R109" s="188"/>
      <c r="S109" s="188"/>
      <c r="U109"/>
      <c r="V109"/>
      <c r="W109"/>
      <c r="X109"/>
      <c r="Y109"/>
    </row>
    <row r="110" spans="10:25" x14ac:dyDescent="0.2">
      <c r="J110" s="40"/>
      <c r="K110"/>
      <c r="L110" s="40"/>
      <c r="M110"/>
      <c r="N110" s="74"/>
      <c r="O110" s="74"/>
      <c r="P110" s="74"/>
      <c r="Q110" s="188"/>
      <c r="R110" s="188"/>
      <c r="S110" s="188"/>
      <c r="U110"/>
      <c r="V110"/>
      <c r="W110"/>
      <c r="X110"/>
      <c r="Y110"/>
    </row>
    <row r="111" spans="10:25" x14ac:dyDescent="0.2">
      <c r="J111" s="40"/>
      <c r="K111"/>
      <c r="L111" s="40"/>
      <c r="M111"/>
      <c r="N111" s="74"/>
      <c r="O111" s="74"/>
      <c r="P111" s="74"/>
      <c r="Q111" s="188"/>
      <c r="R111" s="188"/>
      <c r="S111" s="188"/>
      <c r="U111"/>
      <c r="V111"/>
      <c r="W111"/>
      <c r="X111"/>
      <c r="Y111"/>
    </row>
    <row r="112" spans="10:25" x14ac:dyDescent="0.2">
      <c r="J112" s="40"/>
      <c r="K112"/>
      <c r="L112" s="40"/>
      <c r="M112"/>
      <c r="N112" s="74"/>
      <c r="O112" s="74"/>
      <c r="P112" s="74"/>
      <c r="Q112" s="188"/>
      <c r="R112" s="188"/>
      <c r="S112" s="188"/>
      <c r="U112"/>
      <c r="V112"/>
      <c r="W112"/>
      <c r="X112"/>
      <c r="Y112"/>
    </row>
    <row r="113" spans="10:25" x14ac:dyDescent="0.2">
      <c r="J113" s="40"/>
      <c r="K113"/>
      <c r="L113" s="40"/>
      <c r="M113"/>
      <c r="N113" s="74"/>
      <c r="O113" s="74"/>
      <c r="P113" s="74"/>
      <c r="Q113" s="188"/>
      <c r="R113" s="188"/>
      <c r="S113" s="188"/>
      <c r="U113"/>
      <c r="V113"/>
      <c r="W113"/>
      <c r="X113"/>
      <c r="Y113"/>
    </row>
    <row r="114" spans="10:25" x14ac:dyDescent="0.2">
      <c r="J114" s="40"/>
      <c r="K114"/>
      <c r="L114" s="40"/>
      <c r="M114"/>
      <c r="N114" s="74"/>
      <c r="O114" s="74"/>
      <c r="P114" s="74"/>
      <c r="Q114" s="188"/>
      <c r="R114" s="188"/>
      <c r="S114" s="188"/>
      <c r="U114"/>
      <c r="V114"/>
      <c r="W114"/>
      <c r="X114"/>
      <c r="Y114"/>
    </row>
    <row r="115" spans="10:25" x14ac:dyDescent="0.2">
      <c r="J115" s="40"/>
      <c r="K115"/>
      <c r="L115" s="40"/>
      <c r="M115"/>
      <c r="N115" s="74"/>
      <c r="O115" s="74"/>
      <c r="P115" s="74"/>
      <c r="Q115" s="188"/>
      <c r="R115" s="188"/>
      <c r="S115" s="188"/>
      <c r="U115"/>
      <c r="V115"/>
      <c r="W115"/>
      <c r="X115"/>
      <c r="Y115"/>
    </row>
    <row r="116" spans="10:25" x14ac:dyDescent="0.2">
      <c r="J116" s="40"/>
      <c r="K116"/>
      <c r="L116" s="40"/>
      <c r="M116"/>
      <c r="N116" s="74"/>
      <c r="O116" s="74"/>
      <c r="P116" s="74"/>
      <c r="Q116" s="188"/>
      <c r="R116" s="188"/>
      <c r="S116" s="188"/>
      <c r="U116"/>
      <c r="V116"/>
      <c r="W116"/>
      <c r="X116"/>
      <c r="Y116"/>
    </row>
    <row r="117" spans="10:25" x14ac:dyDescent="0.2">
      <c r="J117" s="40"/>
      <c r="K117"/>
      <c r="L117" s="40"/>
      <c r="M117"/>
      <c r="N117" s="74"/>
      <c r="O117" s="74"/>
      <c r="P117" s="74"/>
      <c r="Q117" s="188"/>
      <c r="R117" s="188"/>
      <c r="S117" s="188"/>
      <c r="U117"/>
      <c r="V117"/>
      <c r="W117"/>
      <c r="X117"/>
      <c r="Y117"/>
    </row>
    <row r="118" spans="10:25" x14ac:dyDescent="0.2">
      <c r="J118" s="40"/>
      <c r="K118"/>
      <c r="L118" s="40"/>
      <c r="M118"/>
      <c r="N118" s="74"/>
      <c r="O118" s="74"/>
      <c r="P118" s="74"/>
      <c r="Q118" s="188"/>
      <c r="R118" s="188"/>
      <c r="S118" s="188"/>
      <c r="U118"/>
      <c r="V118"/>
      <c r="W118"/>
      <c r="X118"/>
      <c r="Y118"/>
    </row>
    <row r="119" spans="10:25" x14ac:dyDescent="0.2">
      <c r="J119" s="40"/>
      <c r="K119"/>
      <c r="L119" s="40"/>
      <c r="M119"/>
      <c r="N119" s="74"/>
      <c r="O119" s="74"/>
      <c r="P119" s="74"/>
      <c r="Q119" s="188"/>
      <c r="R119" s="188"/>
      <c r="S119" s="188"/>
      <c r="U119"/>
      <c r="V119"/>
      <c r="W119"/>
      <c r="X119"/>
      <c r="Y119"/>
    </row>
    <row r="120" spans="10:25" x14ac:dyDescent="0.2">
      <c r="J120" s="40"/>
      <c r="K120"/>
      <c r="L120" s="40"/>
      <c r="M120"/>
      <c r="N120" s="74"/>
      <c r="O120" s="74"/>
      <c r="P120" s="74"/>
      <c r="Q120" s="188"/>
      <c r="R120" s="188"/>
      <c r="S120" s="188"/>
      <c r="U120"/>
      <c r="V120"/>
      <c r="W120"/>
      <c r="X120"/>
      <c r="Y120"/>
    </row>
    <row r="121" spans="10:25" x14ac:dyDescent="0.2">
      <c r="J121" s="40"/>
      <c r="K121"/>
      <c r="L121" s="40"/>
      <c r="M121"/>
      <c r="N121" s="74"/>
      <c r="O121" s="74"/>
      <c r="P121" s="74"/>
      <c r="Q121" s="188"/>
      <c r="R121" s="188"/>
      <c r="S121" s="188"/>
      <c r="U121"/>
      <c r="V121"/>
      <c r="W121"/>
      <c r="X121"/>
      <c r="Y121"/>
    </row>
    <row r="122" spans="10:25" x14ac:dyDescent="0.2">
      <c r="J122" s="40"/>
      <c r="K122"/>
      <c r="L122" s="40"/>
      <c r="M122"/>
      <c r="N122" s="74"/>
      <c r="O122" s="74"/>
      <c r="P122" s="74"/>
      <c r="Q122" s="188"/>
      <c r="R122" s="188"/>
      <c r="S122" s="188"/>
      <c r="U122"/>
      <c r="V122"/>
      <c r="W122"/>
      <c r="X122"/>
      <c r="Y122"/>
    </row>
    <row r="123" spans="10:25" x14ac:dyDescent="0.2">
      <c r="J123" s="40"/>
      <c r="K123"/>
      <c r="L123" s="40"/>
      <c r="M123"/>
      <c r="N123" s="74"/>
      <c r="O123" s="74"/>
      <c r="P123" s="74"/>
      <c r="Q123" s="188"/>
      <c r="R123" s="188"/>
      <c r="S123" s="188"/>
      <c r="U123"/>
      <c r="V123"/>
      <c r="W123"/>
      <c r="X123"/>
      <c r="Y123"/>
    </row>
    <row r="124" spans="10:25" x14ac:dyDescent="0.2">
      <c r="J124" s="40"/>
      <c r="K124"/>
      <c r="L124" s="40"/>
      <c r="M124"/>
      <c r="N124" s="74"/>
      <c r="O124" s="74"/>
      <c r="P124" s="74"/>
      <c r="Q124" s="188"/>
      <c r="R124" s="188"/>
      <c r="S124" s="188"/>
      <c r="U124"/>
      <c r="V124"/>
      <c r="W124"/>
      <c r="X124"/>
      <c r="Y124"/>
    </row>
    <row r="125" spans="10:25" x14ac:dyDescent="0.2">
      <c r="J125" s="40"/>
      <c r="K125"/>
      <c r="L125" s="40"/>
      <c r="M125"/>
      <c r="N125" s="74"/>
      <c r="O125" s="74"/>
      <c r="P125" s="74"/>
      <c r="Q125" s="188"/>
      <c r="R125" s="188"/>
      <c r="S125" s="188"/>
      <c r="U125"/>
      <c r="V125"/>
      <c r="W125"/>
      <c r="X125"/>
      <c r="Y125"/>
    </row>
    <row r="126" spans="10:25" x14ac:dyDescent="0.2">
      <c r="J126" s="40"/>
      <c r="K126"/>
      <c r="L126" s="40"/>
      <c r="M126"/>
      <c r="N126" s="74"/>
      <c r="O126" s="74"/>
      <c r="P126" s="74"/>
      <c r="Q126" s="188"/>
      <c r="R126" s="188"/>
      <c r="S126" s="188"/>
      <c r="U126"/>
      <c r="V126"/>
      <c r="W126"/>
      <c r="X126"/>
      <c r="Y126"/>
    </row>
    <row r="127" spans="10:25" x14ac:dyDescent="0.2">
      <c r="J127" s="40"/>
      <c r="K127"/>
      <c r="L127" s="40"/>
      <c r="M127"/>
      <c r="N127" s="74"/>
      <c r="O127" s="74"/>
      <c r="P127" s="74"/>
      <c r="Q127" s="188"/>
      <c r="R127" s="188"/>
      <c r="S127" s="188"/>
      <c r="U127"/>
      <c r="V127"/>
      <c r="W127"/>
      <c r="X127"/>
      <c r="Y127"/>
    </row>
    <row r="128" spans="10:25" x14ac:dyDescent="0.2">
      <c r="J128" s="40"/>
      <c r="K128"/>
      <c r="L128" s="40"/>
      <c r="M128"/>
      <c r="N128" s="74"/>
      <c r="O128" s="74"/>
      <c r="P128" s="74"/>
      <c r="Q128" s="188"/>
      <c r="R128" s="188"/>
      <c r="S128" s="188"/>
      <c r="U128"/>
      <c r="V128"/>
      <c r="W128"/>
      <c r="X128"/>
      <c r="Y128"/>
    </row>
    <row r="129" spans="10:25" x14ac:dyDescent="0.2">
      <c r="J129" s="40"/>
      <c r="K129"/>
      <c r="L129" s="40"/>
      <c r="M129"/>
      <c r="N129" s="74"/>
      <c r="O129" s="74"/>
      <c r="P129" s="74"/>
      <c r="Q129" s="188"/>
      <c r="R129" s="188"/>
      <c r="S129" s="188"/>
      <c r="U129"/>
      <c r="V129"/>
      <c r="W129"/>
      <c r="X129"/>
      <c r="Y129"/>
    </row>
    <row r="130" spans="10:25" x14ac:dyDescent="0.2">
      <c r="J130" s="40"/>
      <c r="K130"/>
      <c r="L130" s="40"/>
      <c r="M130"/>
      <c r="N130" s="74"/>
      <c r="O130" s="74"/>
      <c r="P130" s="74"/>
      <c r="Q130" s="188"/>
      <c r="R130" s="188"/>
      <c r="S130" s="188"/>
      <c r="U130"/>
      <c r="V130"/>
      <c r="W130"/>
      <c r="X130"/>
      <c r="Y130"/>
    </row>
    <row r="131" spans="10:25" x14ac:dyDescent="0.2">
      <c r="J131" s="40"/>
      <c r="K131"/>
      <c r="L131" s="40"/>
      <c r="M131"/>
      <c r="N131" s="74"/>
      <c r="O131" s="74"/>
      <c r="P131" s="74"/>
      <c r="Q131" s="188"/>
      <c r="R131" s="188"/>
      <c r="S131" s="188"/>
      <c r="U131"/>
      <c r="V131"/>
      <c r="W131"/>
      <c r="X131"/>
      <c r="Y131"/>
    </row>
    <row r="132" spans="10:25" x14ac:dyDescent="0.2">
      <c r="J132" s="40"/>
      <c r="K132"/>
      <c r="L132" s="40"/>
      <c r="M132"/>
      <c r="N132" s="74"/>
      <c r="O132" s="74"/>
      <c r="P132" s="74"/>
      <c r="Q132" s="188"/>
      <c r="R132" s="188"/>
      <c r="S132" s="188"/>
      <c r="U132"/>
      <c r="V132"/>
      <c r="W132"/>
      <c r="X132"/>
      <c r="Y132"/>
    </row>
    <row r="133" spans="10:25" x14ac:dyDescent="0.2">
      <c r="J133" s="40"/>
      <c r="K133"/>
      <c r="L133" s="40"/>
      <c r="M133"/>
      <c r="N133" s="74"/>
      <c r="O133" s="74"/>
      <c r="P133" s="74"/>
      <c r="Q133" s="188"/>
      <c r="R133" s="188"/>
      <c r="S133" s="188"/>
      <c r="U133"/>
      <c r="V133"/>
      <c r="W133"/>
      <c r="X133"/>
      <c r="Y133"/>
    </row>
    <row r="134" spans="10:25" x14ac:dyDescent="0.2">
      <c r="J134" s="40"/>
      <c r="K134"/>
      <c r="L134" s="40"/>
      <c r="M134"/>
      <c r="N134" s="74"/>
      <c r="O134" s="74"/>
      <c r="P134" s="74"/>
      <c r="Q134" s="188"/>
      <c r="R134" s="188"/>
      <c r="S134" s="188"/>
      <c r="U134"/>
      <c r="V134"/>
      <c r="W134"/>
      <c r="X134"/>
      <c r="Y134"/>
    </row>
    <row r="135" spans="10:25" x14ac:dyDescent="0.2">
      <c r="J135" s="40"/>
      <c r="K135"/>
      <c r="L135" s="40"/>
      <c r="M135"/>
      <c r="N135" s="74"/>
      <c r="O135" s="74"/>
      <c r="P135" s="74"/>
      <c r="Q135" s="188"/>
      <c r="R135" s="188"/>
      <c r="S135" s="188"/>
      <c r="U135"/>
      <c r="V135"/>
      <c r="W135"/>
      <c r="X135"/>
      <c r="Y135"/>
    </row>
    <row r="136" spans="10:25" x14ac:dyDescent="0.2">
      <c r="J136" s="40"/>
      <c r="K136"/>
      <c r="L136" s="40"/>
      <c r="M136"/>
      <c r="N136" s="74"/>
      <c r="O136" s="74"/>
      <c r="P136" s="74"/>
      <c r="Q136" s="188"/>
      <c r="R136" s="188"/>
      <c r="S136" s="188"/>
      <c r="U136"/>
      <c r="V136"/>
      <c r="W136"/>
      <c r="X136"/>
      <c r="Y136"/>
    </row>
    <row r="137" spans="10:25" x14ac:dyDescent="0.2">
      <c r="J137" s="40"/>
      <c r="K137"/>
      <c r="L137" s="40"/>
      <c r="M137"/>
      <c r="N137" s="74"/>
      <c r="O137" s="74"/>
      <c r="P137" s="74"/>
      <c r="Q137" s="188"/>
      <c r="R137" s="188"/>
      <c r="S137" s="188"/>
      <c r="U137"/>
      <c r="V137"/>
      <c r="W137"/>
      <c r="X137"/>
      <c r="Y137"/>
    </row>
    <row r="138" spans="10:25" x14ac:dyDescent="0.2">
      <c r="J138" s="40"/>
      <c r="K138"/>
      <c r="L138" s="40"/>
      <c r="M138"/>
      <c r="N138" s="74"/>
      <c r="O138" s="74"/>
      <c r="P138" s="74"/>
      <c r="Q138" s="188"/>
      <c r="R138" s="188"/>
      <c r="S138" s="188"/>
      <c r="U138"/>
      <c r="V138"/>
      <c r="W138"/>
      <c r="X138"/>
      <c r="Y138"/>
    </row>
    <row r="139" spans="10:25" x14ac:dyDescent="0.2">
      <c r="J139" s="40"/>
      <c r="K139"/>
      <c r="L139" s="40"/>
      <c r="M139"/>
      <c r="N139" s="74"/>
      <c r="O139" s="74"/>
      <c r="P139" s="74"/>
      <c r="Q139" s="188"/>
      <c r="R139" s="188"/>
      <c r="S139" s="188"/>
      <c r="U139"/>
      <c r="V139"/>
      <c r="W139"/>
      <c r="X139"/>
      <c r="Y139"/>
    </row>
    <row r="140" spans="10:25" x14ac:dyDescent="0.2">
      <c r="J140" s="40"/>
      <c r="K140"/>
      <c r="L140" s="40"/>
      <c r="M140"/>
      <c r="N140" s="74"/>
      <c r="O140" s="74"/>
      <c r="P140" s="74"/>
      <c r="Q140" s="188"/>
      <c r="R140" s="188"/>
      <c r="S140" s="188"/>
      <c r="U140"/>
      <c r="V140"/>
      <c r="W140"/>
      <c r="X140"/>
      <c r="Y140"/>
    </row>
    <row r="141" spans="10:25" x14ac:dyDescent="0.2">
      <c r="J141" s="40"/>
      <c r="K141"/>
      <c r="L141" s="40"/>
      <c r="M141"/>
      <c r="N141" s="74"/>
      <c r="O141" s="74"/>
      <c r="P141" s="74"/>
      <c r="Q141" s="188"/>
      <c r="R141" s="188"/>
      <c r="S141" s="188"/>
      <c r="U141"/>
      <c r="V141"/>
      <c r="W141"/>
      <c r="X141"/>
      <c r="Y141"/>
    </row>
    <row r="142" spans="10:25" x14ac:dyDescent="0.2">
      <c r="J142" s="40"/>
      <c r="K142"/>
      <c r="L142" s="40"/>
      <c r="M142"/>
      <c r="N142" s="74"/>
      <c r="O142" s="74"/>
      <c r="P142" s="74"/>
      <c r="Q142" s="188"/>
      <c r="R142" s="188"/>
      <c r="S142" s="188"/>
      <c r="U142"/>
      <c r="V142"/>
      <c r="W142"/>
      <c r="X142"/>
      <c r="Y142"/>
    </row>
    <row r="143" spans="10:25" x14ac:dyDescent="0.2">
      <c r="J143" s="40"/>
      <c r="K143"/>
      <c r="L143" s="40"/>
      <c r="M143"/>
      <c r="N143" s="74"/>
      <c r="O143" s="74"/>
      <c r="P143" s="74"/>
      <c r="Q143" s="188"/>
      <c r="R143" s="188"/>
      <c r="S143" s="188"/>
      <c r="U143"/>
      <c r="V143"/>
      <c r="W143"/>
      <c r="X143"/>
      <c r="Y143"/>
    </row>
    <row r="144" spans="10:25" x14ac:dyDescent="0.2">
      <c r="J144" s="40"/>
      <c r="K144"/>
      <c r="L144" s="40"/>
      <c r="M144"/>
      <c r="N144" s="74"/>
      <c r="O144" s="74"/>
      <c r="P144" s="74"/>
      <c r="Q144" s="188"/>
      <c r="R144" s="188"/>
      <c r="S144" s="188"/>
      <c r="U144"/>
      <c r="V144"/>
      <c r="W144"/>
      <c r="X144"/>
      <c r="Y144"/>
    </row>
    <row r="145" spans="10:25" x14ac:dyDescent="0.2">
      <c r="J145" s="40"/>
      <c r="K145"/>
      <c r="L145" s="40"/>
      <c r="M145"/>
      <c r="N145" s="74"/>
      <c r="O145" s="74"/>
      <c r="P145" s="74"/>
      <c r="Q145" s="188"/>
      <c r="R145" s="188"/>
      <c r="S145" s="188"/>
      <c r="U145"/>
      <c r="V145"/>
      <c r="W145"/>
      <c r="X145"/>
      <c r="Y145"/>
    </row>
    <row r="146" spans="10:25" x14ac:dyDescent="0.2">
      <c r="J146" s="40"/>
      <c r="K146"/>
      <c r="L146" s="40"/>
      <c r="M146"/>
      <c r="N146" s="74"/>
      <c r="O146" s="74"/>
      <c r="P146" s="74"/>
      <c r="Q146" s="188"/>
      <c r="R146" s="188"/>
      <c r="S146" s="188"/>
      <c r="U146"/>
      <c r="V146"/>
      <c r="W146"/>
      <c r="X146"/>
      <c r="Y146"/>
    </row>
    <row r="147" spans="10:25" x14ac:dyDescent="0.2">
      <c r="J147" s="40"/>
      <c r="K147"/>
      <c r="L147" s="40"/>
      <c r="M147"/>
      <c r="N147" s="74"/>
      <c r="O147" s="74"/>
      <c r="P147" s="74"/>
      <c r="Q147" s="188"/>
      <c r="R147" s="188"/>
      <c r="S147" s="188"/>
      <c r="U147"/>
      <c r="V147"/>
      <c r="W147"/>
      <c r="X147"/>
      <c r="Y147"/>
    </row>
    <row r="148" spans="10:25" x14ac:dyDescent="0.2">
      <c r="J148" s="40"/>
      <c r="K148"/>
      <c r="L148" s="40"/>
      <c r="M148"/>
      <c r="N148" s="74"/>
      <c r="O148" s="74"/>
      <c r="P148" s="74"/>
      <c r="Q148" s="188"/>
      <c r="R148" s="188"/>
      <c r="S148" s="188"/>
      <c r="U148"/>
      <c r="V148"/>
      <c r="W148"/>
      <c r="X148"/>
      <c r="Y148"/>
    </row>
    <row r="149" spans="10:25" x14ac:dyDescent="0.2">
      <c r="J149" s="40"/>
      <c r="K149"/>
      <c r="L149" s="40"/>
      <c r="M149"/>
      <c r="N149" s="74"/>
      <c r="O149" s="74"/>
      <c r="P149" s="74"/>
      <c r="Q149" s="188"/>
      <c r="R149" s="188"/>
      <c r="S149" s="188"/>
      <c r="U149"/>
      <c r="V149"/>
      <c r="W149"/>
      <c r="X149"/>
      <c r="Y149"/>
    </row>
    <row r="150" spans="10:25" x14ac:dyDescent="0.2">
      <c r="J150" s="40"/>
      <c r="K150"/>
      <c r="L150" s="40"/>
      <c r="M150"/>
      <c r="N150" s="74"/>
      <c r="O150" s="74"/>
      <c r="P150" s="74"/>
      <c r="Q150" s="188"/>
      <c r="R150" s="188"/>
      <c r="S150" s="188"/>
      <c r="U150"/>
      <c r="V150"/>
      <c r="W150"/>
      <c r="X150"/>
      <c r="Y150"/>
    </row>
    <row r="151" spans="10:25" x14ac:dyDescent="0.2">
      <c r="J151" s="40"/>
      <c r="K151"/>
      <c r="L151" s="40"/>
      <c r="M151"/>
      <c r="N151" s="74"/>
      <c r="O151" s="74"/>
      <c r="P151" s="74"/>
      <c r="Q151" s="188"/>
      <c r="R151" s="188"/>
      <c r="S151" s="188"/>
      <c r="U151"/>
      <c r="V151"/>
      <c r="W151"/>
      <c r="X151"/>
      <c r="Y151"/>
    </row>
    <row r="152" spans="10:25" x14ac:dyDescent="0.2">
      <c r="J152" s="40"/>
      <c r="K152"/>
      <c r="L152" s="40"/>
      <c r="M152"/>
      <c r="N152" s="74"/>
      <c r="O152" s="74"/>
      <c r="P152" s="74"/>
      <c r="Q152" s="188"/>
      <c r="R152" s="188"/>
      <c r="S152" s="188"/>
      <c r="U152"/>
      <c r="V152"/>
      <c r="W152"/>
      <c r="X152"/>
      <c r="Y152"/>
    </row>
    <row r="153" spans="10:25" x14ac:dyDescent="0.2">
      <c r="J153" s="40"/>
      <c r="K153"/>
      <c r="L153" s="40"/>
      <c r="M153"/>
      <c r="N153" s="74"/>
      <c r="O153" s="74"/>
      <c r="P153" s="74"/>
      <c r="Q153" s="188"/>
      <c r="R153" s="188"/>
      <c r="S153" s="188"/>
      <c r="U153"/>
      <c r="V153"/>
      <c r="W153"/>
      <c r="X153"/>
      <c r="Y153"/>
    </row>
    <row r="154" spans="10:25" x14ac:dyDescent="0.2">
      <c r="J154" s="40"/>
      <c r="K154"/>
      <c r="L154" s="40"/>
      <c r="M154"/>
      <c r="N154" s="74"/>
      <c r="O154" s="74"/>
      <c r="P154" s="74"/>
      <c r="Q154" s="188"/>
      <c r="R154" s="188"/>
      <c r="S154" s="188"/>
      <c r="U154"/>
      <c r="V154"/>
      <c r="W154"/>
      <c r="X154"/>
      <c r="Y154"/>
    </row>
    <row r="155" spans="10:25" x14ac:dyDescent="0.2">
      <c r="J155" s="40"/>
      <c r="K155"/>
      <c r="L155" s="40"/>
      <c r="M155"/>
      <c r="N155" s="74"/>
      <c r="O155" s="74"/>
      <c r="P155" s="74"/>
      <c r="Q155" s="188"/>
      <c r="R155" s="188"/>
      <c r="S155" s="188"/>
      <c r="U155"/>
      <c r="V155"/>
      <c r="W155"/>
      <c r="X155"/>
      <c r="Y155"/>
    </row>
    <row r="156" spans="10:25" x14ac:dyDescent="0.2">
      <c r="J156" s="40"/>
      <c r="K156"/>
      <c r="L156" s="40"/>
      <c r="M156"/>
      <c r="N156" s="74"/>
      <c r="O156" s="74"/>
      <c r="P156" s="74"/>
      <c r="Q156" s="188"/>
      <c r="R156" s="188"/>
      <c r="S156" s="188"/>
      <c r="U156"/>
      <c r="V156"/>
      <c r="W156"/>
      <c r="X156"/>
      <c r="Y156"/>
    </row>
    <row r="157" spans="10:25" x14ac:dyDescent="0.2">
      <c r="J157" s="40"/>
      <c r="K157"/>
      <c r="L157" s="40"/>
      <c r="M157"/>
      <c r="N157" s="74"/>
      <c r="O157" s="74"/>
      <c r="P157" s="74"/>
      <c r="Q157" s="188"/>
      <c r="R157" s="188"/>
      <c r="S157" s="188"/>
      <c r="U157"/>
      <c r="V157"/>
      <c r="W157"/>
      <c r="X157"/>
      <c r="Y157"/>
    </row>
    <row r="158" spans="10:25" x14ac:dyDescent="0.2">
      <c r="J158" s="40"/>
      <c r="K158"/>
      <c r="L158" s="40"/>
      <c r="M158"/>
      <c r="N158" s="74"/>
      <c r="O158" s="74"/>
      <c r="P158" s="74"/>
      <c r="Q158" s="188"/>
      <c r="R158" s="188"/>
      <c r="S158" s="188"/>
      <c r="U158"/>
      <c r="V158"/>
      <c r="W158"/>
      <c r="X158"/>
      <c r="Y158"/>
    </row>
    <row r="159" spans="10:25" x14ac:dyDescent="0.2">
      <c r="J159" s="40"/>
      <c r="K159"/>
      <c r="L159" s="40"/>
      <c r="M159"/>
      <c r="N159" s="74"/>
      <c r="O159" s="74"/>
      <c r="P159" s="74"/>
      <c r="Q159" s="188"/>
      <c r="R159" s="188"/>
      <c r="S159" s="188"/>
      <c r="U159"/>
      <c r="V159"/>
      <c r="W159"/>
      <c r="X159"/>
      <c r="Y159"/>
    </row>
    <row r="160" spans="10:25" x14ac:dyDescent="0.2">
      <c r="J160" s="40"/>
      <c r="K160"/>
      <c r="L160" s="40"/>
      <c r="M160"/>
      <c r="N160" s="74"/>
      <c r="O160" s="74"/>
      <c r="P160" s="74"/>
      <c r="Q160" s="188"/>
      <c r="R160" s="188"/>
      <c r="S160" s="188"/>
      <c r="U160"/>
      <c r="V160"/>
      <c r="W160"/>
      <c r="X160"/>
      <c r="Y160"/>
    </row>
    <row r="161" spans="10:25" x14ac:dyDescent="0.2">
      <c r="J161" s="40"/>
      <c r="K161"/>
      <c r="L161" s="40"/>
      <c r="M161"/>
      <c r="N161" s="74"/>
      <c r="O161" s="74"/>
      <c r="P161" s="74"/>
      <c r="Q161" s="188"/>
      <c r="R161" s="188"/>
      <c r="S161" s="188"/>
      <c r="U161"/>
      <c r="V161"/>
      <c r="W161"/>
      <c r="X161"/>
      <c r="Y161"/>
    </row>
    <row r="162" spans="10:25" x14ac:dyDescent="0.2">
      <c r="J162" s="40"/>
      <c r="K162"/>
      <c r="L162" s="40"/>
      <c r="M162"/>
      <c r="N162" s="74"/>
      <c r="O162" s="74"/>
      <c r="P162" s="74"/>
      <c r="Q162" s="188"/>
      <c r="R162" s="188"/>
      <c r="S162" s="188"/>
      <c r="U162"/>
      <c r="V162"/>
      <c r="W162"/>
      <c r="X162"/>
      <c r="Y162"/>
    </row>
    <row r="163" spans="10:25" x14ac:dyDescent="0.2">
      <c r="J163" s="40"/>
      <c r="K163"/>
      <c r="L163" s="40"/>
      <c r="M163"/>
      <c r="N163" s="74"/>
      <c r="O163" s="74"/>
      <c r="P163" s="74"/>
      <c r="Q163" s="188"/>
      <c r="R163" s="188"/>
      <c r="S163" s="188"/>
      <c r="U163"/>
      <c r="V163"/>
      <c r="W163"/>
      <c r="X163"/>
      <c r="Y163"/>
    </row>
    <row r="164" spans="10:25" x14ac:dyDescent="0.2">
      <c r="J164" s="40"/>
      <c r="K164"/>
      <c r="L164" s="40"/>
      <c r="M164"/>
      <c r="N164" s="74"/>
      <c r="O164" s="74"/>
      <c r="P164" s="74"/>
      <c r="Q164" s="188"/>
      <c r="R164" s="188"/>
      <c r="S164" s="188"/>
      <c r="U164"/>
      <c r="V164"/>
      <c r="W164"/>
      <c r="X164"/>
      <c r="Y164"/>
    </row>
    <row r="165" spans="10:25" x14ac:dyDescent="0.2">
      <c r="J165" s="40"/>
      <c r="K165"/>
      <c r="L165" s="40"/>
      <c r="M165"/>
      <c r="N165" s="74"/>
      <c r="O165" s="74"/>
      <c r="P165" s="74"/>
      <c r="Q165" s="188"/>
      <c r="R165" s="188"/>
      <c r="S165" s="188"/>
      <c r="U165"/>
      <c r="V165"/>
      <c r="W165"/>
      <c r="X165"/>
      <c r="Y165"/>
    </row>
    <row r="166" spans="10:25" x14ac:dyDescent="0.2">
      <c r="J166" s="40"/>
      <c r="K166"/>
      <c r="L166" s="40"/>
      <c r="M166"/>
      <c r="N166" s="74"/>
      <c r="O166" s="74"/>
      <c r="P166" s="74"/>
      <c r="Q166" s="188"/>
      <c r="R166" s="188"/>
      <c r="S166" s="188"/>
      <c r="U166"/>
      <c r="V166"/>
      <c r="W166"/>
      <c r="X166"/>
      <c r="Y166"/>
    </row>
    <row r="167" spans="10:25" x14ac:dyDescent="0.2">
      <c r="J167" s="40"/>
      <c r="K167"/>
      <c r="L167" s="40"/>
      <c r="M167"/>
      <c r="N167" s="74"/>
      <c r="O167" s="74"/>
      <c r="P167" s="74"/>
      <c r="Q167" s="188"/>
      <c r="R167" s="188"/>
      <c r="S167" s="188"/>
      <c r="U167"/>
      <c r="V167"/>
      <c r="W167"/>
      <c r="X167"/>
      <c r="Y167"/>
    </row>
    <row r="168" spans="10:25" x14ac:dyDescent="0.2">
      <c r="J168" s="40"/>
      <c r="K168"/>
      <c r="L168" s="40"/>
      <c r="M168"/>
      <c r="N168" s="74"/>
      <c r="O168" s="74"/>
      <c r="P168" s="74"/>
      <c r="Q168" s="188"/>
      <c r="R168" s="188"/>
      <c r="S168" s="188"/>
      <c r="U168"/>
      <c r="V168"/>
      <c r="W168"/>
      <c r="X168"/>
      <c r="Y168"/>
    </row>
    <row r="169" spans="10:25" x14ac:dyDescent="0.2">
      <c r="J169" s="40"/>
      <c r="K169"/>
      <c r="L169" s="40"/>
      <c r="M169"/>
      <c r="N169" s="74"/>
      <c r="O169" s="74"/>
      <c r="P169" s="74"/>
      <c r="Q169" s="188"/>
      <c r="R169" s="188"/>
      <c r="S169" s="188"/>
      <c r="U169"/>
      <c r="V169"/>
      <c r="W169"/>
      <c r="X169"/>
      <c r="Y169"/>
    </row>
    <row r="170" spans="10:25" x14ac:dyDescent="0.2">
      <c r="J170" s="40"/>
      <c r="K170"/>
      <c r="L170" s="40"/>
      <c r="M170"/>
      <c r="N170" s="74"/>
      <c r="O170" s="74"/>
      <c r="P170" s="74"/>
      <c r="Q170" s="188"/>
      <c r="R170" s="188"/>
      <c r="S170" s="188"/>
      <c r="U170"/>
      <c r="V170"/>
      <c r="W170"/>
      <c r="X170"/>
      <c r="Y170"/>
    </row>
    <row r="171" spans="10:25" x14ac:dyDescent="0.2">
      <c r="J171" s="40"/>
      <c r="K171"/>
      <c r="L171" s="40"/>
      <c r="M171"/>
      <c r="N171" s="74"/>
      <c r="O171" s="74"/>
      <c r="P171" s="74"/>
      <c r="Q171" s="188"/>
      <c r="R171" s="188"/>
      <c r="S171" s="188"/>
      <c r="U171"/>
      <c r="V171"/>
      <c r="W171"/>
      <c r="X171"/>
      <c r="Y171"/>
    </row>
    <row r="172" spans="10:25" x14ac:dyDescent="0.2">
      <c r="J172" s="40"/>
      <c r="K172"/>
      <c r="L172" s="40"/>
      <c r="M172"/>
      <c r="N172" s="74"/>
      <c r="O172" s="74"/>
      <c r="P172" s="74"/>
      <c r="Q172" s="188"/>
      <c r="R172" s="188"/>
      <c r="S172" s="188"/>
      <c r="U172"/>
      <c r="V172"/>
      <c r="W172"/>
      <c r="X172"/>
      <c r="Y172"/>
    </row>
    <row r="173" spans="10:25" x14ac:dyDescent="0.2">
      <c r="J173" s="40"/>
      <c r="K173"/>
      <c r="L173" s="40"/>
      <c r="M173"/>
      <c r="N173" s="74"/>
      <c r="O173" s="74"/>
      <c r="P173" s="74"/>
      <c r="Q173" s="188"/>
      <c r="R173" s="188"/>
      <c r="S173" s="188"/>
      <c r="U173"/>
      <c r="V173"/>
      <c r="W173"/>
      <c r="X173"/>
      <c r="Y173"/>
    </row>
    <row r="174" spans="10:25" x14ac:dyDescent="0.2">
      <c r="J174" s="40"/>
      <c r="K174"/>
      <c r="L174" s="40"/>
      <c r="M174"/>
      <c r="N174" s="74"/>
      <c r="O174" s="74"/>
      <c r="P174" s="74"/>
      <c r="Q174" s="188"/>
      <c r="R174" s="188"/>
      <c r="S174" s="188"/>
      <c r="U174"/>
      <c r="V174"/>
      <c r="W174"/>
      <c r="X174"/>
      <c r="Y174"/>
    </row>
    <row r="175" spans="10:25" x14ac:dyDescent="0.2">
      <c r="J175" s="40"/>
      <c r="K175"/>
      <c r="L175" s="40"/>
      <c r="M175"/>
      <c r="N175" s="74"/>
      <c r="O175" s="74"/>
      <c r="P175" s="74"/>
      <c r="Q175" s="188"/>
      <c r="R175" s="188"/>
      <c r="S175" s="188"/>
      <c r="U175"/>
      <c r="V175"/>
      <c r="W175"/>
      <c r="X175"/>
      <c r="Y175"/>
    </row>
    <row r="176" spans="10:25" x14ac:dyDescent="0.2">
      <c r="J176" s="40"/>
      <c r="K176"/>
      <c r="L176" s="40"/>
      <c r="M176"/>
      <c r="N176" s="74"/>
      <c r="O176" s="74"/>
      <c r="P176" s="74"/>
      <c r="Q176" s="188"/>
      <c r="R176" s="188"/>
      <c r="S176" s="188"/>
      <c r="U176"/>
      <c r="V176"/>
      <c r="W176"/>
      <c r="X176"/>
      <c r="Y176"/>
    </row>
    <row r="177" spans="10:25" x14ac:dyDescent="0.2">
      <c r="J177" s="40"/>
      <c r="K177"/>
      <c r="L177" s="40"/>
      <c r="M177"/>
      <c r="N177" s="74"/>
      <c r="O177" s="74"/>
      <c r="P177" s="74"/>
      <c r="Q177" s="188"/>
      <c r="R177" s="188"/>
      <c r="S177" s="188"/>
      <c r="U177"/>
      <c r="V177"/>
      <c r="W177"/>
      <c r="X177"/>
      <c r="Y177"/>
    </row>
    <row r="178" spans="10:25" x14ac:dyDescent="0.2">
      <c r="J178" s="40"/>
      <c r="K178"/>
      <c r="L178" s="40"/>
      <c r="M178"/>
      <c r="N178" s="74"/>
      <c r="O178" s="74"/>
      <c r="P178" s="74"/>
      <c r="Q178" s="188"/>
      <c r="R178" s="188"/>
      <c r="S178" s="188"/>
      <c r="U178"/>
      <c r="V178"/>
      <c r="W178"/>
      <c r="X178"/>
      <c r="Y178"/>
    </row>
    <row r="179" spans="10:25" x14ac:dyDescent="0.2">
      <c r="J179" s="40"/>
      <c r="K179"/>
      <c r="L179" s="40"/>
      <c r="M179"/>
      <c r="N179" s="74"/>
      <c r="O179" s="74"/>
      <c r="P179" s="74"/>
      <c r="Q179" s="188"/>
      <c r="R179" s="188"/>
      <c r="S179" s="188"/>
      <c r="U179"/>
      <c r="V179"/>
      <c r="W179"/>
      <c r="X179"/>
      <c r="Y179"/>
    </row>
    <row r="180" spans="10:25" x14ac:dyDescent="0.2">
      <c r="J180" s="40"/>
      <c r="K180"/>
      <c r="L180" s="40"/>
      <c r="M180"/>
      <c r="N180" s="74"/>
      <c r="O180" s="74"/>
      <c r="P180" s="74"/>
      <c r="Q180" s="188"/>
      <c r="R180" s="188"/>
      <c r="S180" s="188"/>
      <c r="U180"/>
      <c r="V180"/>
      <c r="W180"/>
      <c r="X180"/>
      <c r="Y180"/>
    </row>
    <row r="181" spans="10:25" x14ac:dyDescent="0.2">
      <c r="J181" s="40"/>
      <c r="L181" s="40"/>
      <c r="M181"/>
      <c r="N181" s="74"/>
      <c r="O181" s="74"/>
      <c r="Q181"/>
      <c r="S181" s="74"/>
      <c r="T181" s="188"/>
      <c r="U181" s="188"/>
      <c r="V181" s="188"/>
      <c r="W181"/>
      <c r="X181"/>
      <c r="Y181"/>
    </row>
    <row r="182" spans="10:25" x14ac:dyDescent="0.2">
      <c r="J182" s="40"/>
      <c r="L182" s="40"/>
    </row>
    <row r="183" spans="10:25" x14ac:dyDescent="0.2">
      <c r="J183" s="40"/>
      <c r="L183" s="40"/>
    </row>
    <row r="184" spans="10:25" x14ac:dyDescent="0.2">
      <c r="J184" s="40"/>
      <c r="L184" s="40"/>
    </row>
    <row r="185" spans="10:25" x14ac:dyDescent="0.2">
      <c r="J185" s="40"/>
      <c r="L185" s="40"/>
    </row>
    <row r="186" spans="10:25" x14ac:dyDescent="0.2">
      <c r="J186" s="40"/>
      <c r="L186" s="40"/>
    </row>
    <row r="187" spans="10:25" x14ac:dyDescent="0.2">
      <c r="J187" s="40"/>
      <c r="L187" s="40"/>
    </row>
    <row r="188" spans="10:25" x14ac:dyDescent="0.2">
      <c r="J188" s="40"/>
      <c r="L188" s="40"/>
    </row>
    <row r="189" spans="10:25" x14ac:dyDescent="0.2">
      <c r="J189" s="40"/>
      <c r="L189" s="40"/>
    </row>
    <row r="190" spans="10:25" x14ac:dyDescent="0.2">
      <c r="J190" s="40"/>
      <c r="L190" s="40"/>
    </row>
    <row r="191" spans="10:25" x14ac:dyDescent="0.2">
      <c r="J191" s="40"/>
      <c r="L191" s="40"/>
    </row>
    <row r="192" spans="10:25" x14ac:dyDescent="0.2">
      <c r="J192" s="40"/>
      <c r="L192" s="40"/>
    </row>
    <row r="193" spans="10:12" x14ac:dyDescent="0.2">
      <c r="J193" s="40"/>
      <c r="L193" s="40"/>
    </row>
  </sheetData>
  <sortState ref="B3:O91">
    <sortCondition descending="1" ref="L3:L91"/>
  </sortState>
  <mergeCells count="3">
    <mergeCell ref="I2:J2"/>
    <mergeCell ref="K2:L2"/>
    <mergeCell ref="M2:N2"/>
  </mergeCells>
  <phoneticPr fontId="4" type="noConversion"/>
  <hyperlinks>
    <hyperlink ref="C39" r:id="rId1" display="BERNOS Blaise"/>
    <hyperlink ref="C15" r:id="rId2" display="PAYEN Fabrice"/>
    <hyperlink ref="C45" r:id="rId3" display="OLIVIERI Bernard"/>
    <hyperlink ref="C87" r:id="rId4" display="SAUVAN Jean-Pierre"/>
    <hyperlink ref="C40" r:id="rId5" display="HOUSEZ Patricia"/>
    <hyperlink ref="C89" r:id="rId6" display="SURCOUF Dominique"/>
    <hyperlink ref="C67" r:id="rId7" display="CROYEAU Jean Marie"/>
  </hyperlinks>
  <pageMargins left="0.78740157499999996" right="0.78740157499999996" top="0.984251969" bottom="0.984251969" header="0.4921259845" footer="0.4921259845"/>
  <pageSetup paperSize="9" orientation="portrait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workbookViewId="0">
      <selection activeCell="E74" sqref="A2:G74"/>
    </sheetView>
  </sheetViews>
  <sheetFormatPr defaultColWidth="11.5703125" defaultRowHeight="12.75" x14ac:dyDescent="0.2"/>
  <cols>
    <col min="1" max="1" width="6.5703125" customWidth="1"/>
    <col min="2" max="2" width="2" style="49" customWidth="1"/>
    <col min="3" max="3" width="26.28515625" customWidth="1"/>
    <col min="4" max="4" width="2.42578125" customWidth="1"/>
    <col min="5" max="5" width="24" customWidth="1"/>
    <col min="6" max="6" width="2.5703125" customWidth="1"/>
    <col min="7" max="7" width="26.28515625" customWidth="1"/>
    <col min="8" max="8" width="21.28515625" customWidth="1"/>
  </cols>
  <sheetData>
    <row r="1" spans="1:7" ht="18" customHeight="1" x14ac:dyDescent="0.2">
      <c r="A1" s="54"/>
      <c r="B1" s="59"/>
      <c r="C1" s="32"/>
      <c r="E1" s="73"/>
    </row>
    <row r="2" spans="1:7" ht="29.25" customHeight="1" x14ac:dyDescent="0.2">
      <c r="A2" s="390" t="s">
        <v>1332</v>
      </c>
      <c r="B2" s="391"/>
      <c r="C2" s="391"/>
      <c r="D2" s="391"/>
      <c r="E2" s="391"/>
      <c r="F2" s="391"/>
      <c r="G2" s="391"/>
    </row>
    <row r="3" spans="1:7" x14ac:dyDescent="0.2">
      <c r="A3" s="39"/>
      <c r="B3" s="60"/>
      <c r="C3" s="39"/>
    </row>
    <row r="4" spans="1:7" x14ac:dyDescent="0.2">
      <c r="A4" s="33" t="s">
        <v>47</v>
      </c>
      <c r="B4" s="61"/>
      <c r="C4" s="33" t="s">
        <v>64</v>
      </c>
      <c r="E4" s="33" t="s">
        <v>66</v>
      </c>
      <c r="G4" s="33" t="s">
        <v>65</v>
      </c>
    </row>
    <row r="5" spans="1:7" ht="23.25" customHeight="1" x14ac:dyDescent="0.2">
      <c r="A5" s="55">
        <v>1</v>
      </c>
      <c r="B5" s="62"/>
      <c r="C5" s="63" t="s">
        <v>136</v>
      </c>
      <c r="D5" s="64"/>
      <c r="E5" s="63" t="s">
        <v>285</v>
      </c>
      <c r="F5" s="64"/>
      <c r="G5" s="63" t="s">
        <v>267</v>
      </c>
    </row>
    <row r="6" spans="1:7" ht="15.75" x14ac:dyDescent="0.2">
      <c r="A6" s="33">
        <v>2</v>
      </c>
      <c r="B6" s="61"/>
      <c r="C6" s="65" t="s">
        <v>671</v>
      </c>
      <c r="D6" s="64"/>
      <c r="E6" s="65" t="s">
        <v>129</v>
      </c>
      <c r="F6" s="64"/>
      <c r="G6" s="65" t="s">
        <v>115</v>
      </c>
    </row>
    <row r="7" spans="1:7" ht="15.75" x14ac:dyDescent="0.2">
      <c r="A7" s="33">
        <v>3</v>
      </c>
      <c r="B7" s="61"/>
      <c r="C7" s="65" t="s">
        <v>394</v>
      </c>
      <c r="D7" s="64"/>
      <c r="E7" s="65" t="s">
        <v>247</v>
      </c>
      <c r="F7" s="64"/>
      <c r="G7" s="65" t="s">
        <v>144</v>
      </c>
    </row>
    <row r="8" spans="1:7" x14ac:dyDescent="0.2">
      <c r="A8" s="33">
        <v>4</v>
      </c>
      <c r="B8" s="61"/>
      <c r="C8" s="66" t="s">
        <v>169</v>
      </c>
      <c r="D8" s="67"/>
      <c r="E8" s="66" t="s">
        <v>160</v>
      </c>
      <c r="F8" s="67"/>
      <c r="G8" s="66" t="s">
        <v>116</v>
      </c>
    </row>
    <row r="9" spans="1:7" x14ac:dyDescent="0.2">
      <c r="A9" s="33">
        <v>5</v>
      </c>
      <c r="B9" s="61"/>
      <c r="C9" s="66" t="s">
        <v>272</v>
      </c>
      <c r="D9" s="67"/>
      <c r="E9" s="66" t="s">
        <v>126</v>
      </c>
      <c r="F9" s="67"/>
      <c r="G9" s="66" t="s">
        <v>193</v>
      </c>
    </row>
    <row r="10" spans="1:7" x14ac:dyDescent="0.2">
      <c r="A10" s="33">
        <v>6</v>
      </c>
      <c r="B10" s="61"/>
      <c r="C10" s="66" t="s">
        <v>134</v>
      </c>
      <c r="D10" s="67"/>
      <c r="E10" s="66" t="s">
        <v>1091</v>
      </c>
      <c r="F10" s="67"/>
      <c r="G10" s="66" t="s">
        <v>150</v>
      </c>
    </row>
    <row r="11" spans="1:7" x14ac:dyDescent="0.2">
      <c r="A11" s="33">
        <v>7</v>
      </c>
      <c r="B11" s="61"/>
      <c r="C11" s="66" t="s">
        <v>303</v>
      </c>
      <c r="D11" s="67"/>
      <c r="E11" s="66" t="s">
        <v>127</v>
      </c>
      <c r="F11" s="67"/>
      <c r="G11" s="66" t="s">
        <v>503</v>
      </c>
    </row>
    <row r="12" spans="1:7" x14ac:dyDescent="0.2">
      <c r="A12" s="33">
        <v>8</v>
      </c>
      <c r="B12" s="61"/>
      <c r="C12" s="66" t="s">
        <v>256</v>
      </c>
      <c r="D12" s="67"/>
      <c r="E12" s="66" t="s">
        <v>163</v>
      </c>
      <c r="F12" s="67"/>
      <c r="G12" s="66" t="s">
        <v>133</v>
      </c>
    </row>
    <row r="13" spans="1:7" x14ac:dyDescent="0.2">
      <c r="A13" s="33">
        <v>9</v>
      </c>
      <c r="B13" s="61"/>
      <c r="C13" s="66" t="s">
        <v>147</v>
      </c>
      <c r="D13" s="67"/>
      <c r="E13" s="66" t="s">
        <v>159</v>
      </c>
      <c r="F13" s="67"/>
      <c r="G13" s="66" t="s">
        <v>248</v>
      </c>
    </row>
    <row r="14" spans="1:7" x14ac:dyDescent="0.2">
      <c r="A14" s="33">
        <v>10</v>
      </c>
      <c r="B14" s="61"/>
      <c r="C14" s="66" t="s">
        <v>251</v>
      </c>
      <c r="D14" s="67"/>
      <c r="E14" s="66" t="s">
        <v>186</v>
      </c>
      <c r="F14" s="67"/>
      <c r="G14" s="66" t="s">
        <v>1021</v>
      </c>
    </row>
    <row r="15" spans="1:7" x14ac:dyDescent="0.2">
      <c r="A15" s="33">
        <v>11</v>
      </c>
      <c r="B15" s="61"/>
      <c r="C15" s="34" t="s">
        <v>486</v>
      </c>
      <c r="E15" s="34" t="s">
        <v>158</v>
      </c>
      <c r="G15" s="34" t="s">
        <v>132</v>
      </c>
    </row>
    <row r="16" spans="1:7" x14ac:dyDescent="0.2">
      <c r="A16" s="33">
        <v>12</v>
      </c>
      <c r="B16" s="61"/>
      <c r="C16" s="34" t="s">
        <v>189</v>
      </c>
      <c r="E16" s="34" t="s">
        <v>165</v>
      </c>
      <c r="G16" s="34" t="s">
        <v>141</v>
      </c>
    </row>
    <row r="17" spans="1:7" x14ac:dyDescent="0.2">
      <c r="A17" s="33">
        <v>13</v>
      </c>
      <c r="B17" s="61"/>
      <c r="C17" s="34" t="s">
        <v>609</v>
      </c>
      <c r="E17" s="34" t="s">
        <v>288</v>
      </c>
      <c r="G17" s="34" t="s">
        <v>460</v>
      </c>
    </row>
    <row r="18" spans="1:7" x14ac:dyDescent="0.2">
      <c r="A18" s="33">
        <v>14</v>
      </c>
      <c r="B18" s="61"/>
      <c r="C18" s="34" t="s">
        <v>173</v>
      </c>
      <c r="E18" s="34" t="s">
        <v>717</v>
      </c>
      <c r="G18" s="34" t="s">
        <v>254</v>
      </c>
    </row>
    <row r="19" spans="1:7" x14ac:dyDescent="0.2">
      <c r="A19" s="33">
        <v>15</v>
      </c>
      <c r="B19" s="61"/>
      <c r="C19" s="34" t="s">
        <v>137</v>
      </c>
      <c r="E19" s="34" t="s">
        <v>347</v>
      </c>
      <c r="G19" s="34" t="s">
        <v>249</v>
      </c>
    </row>
    <row r="20" spans="1:7" x14ac:dyDescent="0.2">
      <c r="A20" s="33">
        <v>16</v>
      </c>
      <c r="B20" s="61"/>
      <c r="C20" s="34" t="s">
        <v>153</v>
      </c>
      <c r="E20" s="34" t="s">
        <v>370</v>
      </c>
      <c r="G20" s="34" t="s">
        <v>381</v>
      </c>
    </row>
    <row r="21" spans="1:7" x14ac:dyDescent="0.2">
      <c r="A21" s="33">
        <v>17</v>
      </c>
      <c r="B21" s="61"/>
      <c r="C21" s="34" t="s">
        <v>146</v>
      </c>
      <c r="E21" s="34" t="s">
        <v>292</v>
      </c>
      <c r="G21" s="34" t="s">
        <v>1082</v>
      </c>
    </row>
    <row r="22" spans="1:7" x14ac:dyDescent="0.2">
      <c r="A22" s="33">
        <v>18</v>
      </c>
      <c r="B22" s="61"/>
      <c r="C22" s="34" t="s">
        <v>191</v>
      </c>
      <c r="E22" s="34" t="s">
        <v>653</v>
      </c>
      <c r="G22" s="34" t="s">
        <v>260</v>
      </c>
    </row>
    <row r="23" spans="1:7" x14ac:dyDescent="0.2">
      <c r="A23" s="33">
        <v>19</v>
      </c>
      <c r="B23" s="61"/>
      <c r="C23" s="34" t="s">
        <v>148</v>
      </c>
      <c r="E23" s="34" t="s">
        <v>143</v>
      </c>
      <c r="G23" s="34" t="s">
        <v>131</v>
      </c>
    </row>
    <row r="24" spans="1:7" x14ac:dyDescent="0.2">
      <c r="A24" s="33">
        <v>20</v>
      </c>
      <c r="B24" s="61"/>
      <c r="C24" s="34" t="s">
        <v>386</v>
      </c>
      <c r="E24" s="34" t="s">
        <v>1108</v>
      </c>
      <c r="G24" s="34" t="s">
        <v>261</v>
      </c>
    </row>
    <row r="25" spans="1:7" x14ac:dyDescent="0.2">
      <c r="A25" s="33">
        <v>21</v>
      </c>
      <c r="B25" s="61"/>
      <c r="C25" s="34" t="s">
        <v>185</v>
      </c>
      <c r="E25" s="34" t="s">
        <v>166</v>
      </c>
      <c r="G25" s="34" t="s">
        <v>151</v>
      </c>
    </row>
    <row r="26" spans="1:7" x14ac:dyDescent="0.2">
      <c r="A26" s="33">
        <v>22</v>
      </c>
      <c r="B26" s="61"/>
      <c r="C26" s="34" t="s">
        <v>644</v>
      </c>
      <c r="E26" s="34" t="s">
        <v>1092</v>
      </c>
      <c r="G26" s="34" t="s">
        <v>1059</v>
      </c>
    </row>
    <row r="27" spans="1:7" x14ac:dyDescent="0.2">
      <c r="A27" s="33">
        <v>23</v>
      </c>
      <c r="B27" s="61"/>
      <c r="C27" s="34" t="s">
        <v>145</v>
      </c>
      <c r="E27" s="34" t="s">
        <v>257</v>
      </c>
      <c r="G27" s="34" t="s">
        <v>219</v>
      </c>
    </row>
    <row r="28" spans="1:7" x14ac:dyDescent="0.2">
      <c r="A28" s="33">
        <v>24</v>
      </c>
      <c r="B28" s="61"/>
      <c r="C28" s="34" t="s">
        <v>188</v>
      </c>
      <c r="E28" s="34" t="s">
        <v>1165</v>
      </c>
      <c r="G28" s="34" t="s">
        <v>1051</v>
      </c>
    </row>
    <row r="29" spans="1:7" x14ac:dyDescent="0.2">
      <c r="A29" s="33">
        <v>25</v>
      </c>
      <c r="B29" s="61"/>
      <c r="C29" s="34" t="s">
        <v>576</v>
      </c>
      <c r="E29" s="34" t="s">
        <v>365</v>
      </c>
      <c r="G29" s="34" t="s">
        <v>192</v>
      </c>
    </row>
    <row r="30" spans="1:7" x14ac:dyDescent="0.2">
      <c r="A30" s="33">
        <v>26</v>
      </c>
      <c r="B30" s="61"/>
      <c r="C30" s="34" t="s">
        <v>152</v>
      </c>
      <c r="E30" s="34" t="s">
        <v>128</v>
      </c>
      <c r="G30" s="34" t="s">
        <v>1308</v>
      </c>
    </row>
    <row r="31" spans="1:7" x14ac:dyDescent="0.2">
      <c r="A31" s="33">
        <v>27</v>
      </c>
      <c r="B31" s="61"/>
      <c r="C31" s="34" t="s">
        <v>252</v>
      </c>
      <c r="E31" s="34" t="s">
        <v>1210</v>
      </c>
      <c r="G31" s="34" t="s">
        <v>171</v>
      </c>
    </row>
    <row r="32" spans="1:7" x14ac:dyDescent="0.2">
      <c r="A32" s="33">
        <v>28</v>
      </c>
      <c r="B32" s="61"/>
      <c r="C32" s="34" t="s">
        <v>149</v>
      </c>
      <c r="E32" s="34" t="s">
        <v>1112</v>
      </c>
      <c r="G32" s="34" t="s">
        <v>155</v>
      </c>
    </row>
    <row r="33" spans="1:7" x14ac:dyDescent="0.2">
      <c r="A33" s="33">
        <v>29</v>
      </c>
      <c r="B33" s="61"/>
      <c r="C33" s="34" t="s">
        <v>1255</v>
      </c>
      <c r="E33" s="34" t="s">
        <v>164</v>
      </c>
      <c r="G33" s="34" t="s">
        <v>1065</v>
      </c>
    </row>
    <row r="34" spans="1:7" x14ac:dyDescent="0.2">
      <c r="A34" s="33">
        <v>30</v>
      </c>
      <c r="B34" s="61"/>
      <c r="C34" s="34" t="s">
        <v>310</v>
      </c>
      <c r="E34" s="34" t="s">
        <v>800</v>
      </c>
      <c r="G34" s="34" t="s">
        <v>1246</v>
      </c>
    </row>
    <row r="35" spans="1:7" x14ac:dyDescent="0.2">
      <c r="A35" s="33">
        <v>31</v>
      </c>
      <c r="B35" s="61"/>
      <c r="C35" s="34" t="s">
        <v>1132</v>
      </c>
      <c r="E35" s="34" t="s">
        <v>1099</v>
      </c>
      <c r="G35" s="34" t="s">
        <v>1326</v>
      </c>
    </row>
    <row r="36" spans="1:7" x14ac:dyDescent="0.2">
      <c r="A36" s="33">
        <v>32</v>
      </c>
      <c r="B36" s="61"/>
      <c r="C36" s="34" t="s">
        <v>389</v>
      </c>
      <c r="E36" s="34" t="s">
        <v>130</v>
      </c>
      <c r="G36" s="34" t="s">
        <v>991</v>
      </c>
    </row>
    <row r="37" spans="1:7" x14ac:dyDescent="0.2">
      <c r="A37" s="33">
        <v>33</v>
      </c>
      <c r="B37" s="61"/>
      <c r="C37" s="34" t="s">
        <v>1085</v>
      </c>
      <c r="E37" s="34" t="s">
        <v>994</v>
      </c>
      <c r="G37" s="34" t="s">
        <v>142</v>
      </c>
    </row>
    <row r="38" spans="1:7" x14ac:dyDescent="0.2">
      <c r="A38" s="33">
        <v>34</v>
      </c>
      <c r="B38" s="61"/>
      <c r="C38" s="34" t="s">
        <v>156</v>
      </c>
      <c r="E38" s="34" t="s">
        <v>199</v>
      </c>
      <c r="G38" s="34" t="s">
        <v>258</v>
      </c>
    </row>
    <row r="39" spans="1:7" x14ac:dyDescent="0.2">
      <c r="A39" s="33">
        <v>35</v>
      </c>
      <c r="B39" s="61"/>
      <c r="C39" s="34" t="s">
        <v>710</v>
      </c>
      <c r="E39" s="34" t="s">
        <v>1017</v>
      </c>
      <c r="G39" s="34" t="s">
        <v>362</v>
      </c>
    </row>
    <row r="40" spans="1:7" x14ac:dyDescent="0.2">
      <c r="A40" s="33">
        <v>36</v>
      </c>
      <c r="B40" s="61"/>
      <c r="C40" s="34" t="s">
        <v>618</v>
      </c>
      <c r="E40" s="34" t="s">
        <v>924</v>
      </c>
      <c r="G40" s="34" t="s">
        <v>1074</v>
      </c>
    </row>
    <row r="41" spans="1:7" x14ac:dyDescent="0.2">
      <c r="A41" s="33">
        <v>37</v>
      </c>
      <c r="B41" s="61"/>
      <c r="C41" s="34" t="s">
        <v>332</v>
      </c>
      <c r="E41" s="34" t="s">
        <v>813</v>
      </c>
      <c r="G41" s="34" t="s">
        <v>1302</v>
      </c>
    </row>
    <row r="42" spans="1:7" x14ac:dyDescent="0.2">
      <c r="A42" s="33">
        <v>38</v>
      </c>
      <c r="B42" s="61"/>
      <c r="C42" s="34" t="s">
        <v>1033</v>
      </c>
      <c r="E42" s="34" t="s">
        <v>44</v>
      </c>
      <c r="G42" s="34" t="s">
        <v>250</v>
      </c>
    </row>
    <row r="43" spans="1:7" x14ac:dyDescent="0.2">
      <c r="A43" s="33">
        <v>39</v>
      </c>
      <c r="B43" s="61"/>
      <c r="C43" s="34" t="s">
        <v>168</v>
      </c>
      <c r="E43" s="34" t="s">
        <v>838</v>
      </c>
      <c r="G43" s="191"/>
    </row>
    <row r="44" spans="1:7" x14ac:dyDescent="0.2">
      <c r="A44" s="33">
        <v>40</v>
      </c>
      <c r="B44" s="61"/>
      <c r="C44" s="34" t="s">
        <v>919</v>
      </c>
      <c r="E44" s="34" t="s">
        <v>968</v>
      </c>
      <c r="G44" s="191"/>
    </row>
    <row r="45" spans="1:7" x14ac:dyDescent="0.2">
      <c r="A45" s="33">
        <v>41</v>
      </c>
      <c r="B45" s="61"/>
      <c r="C45" s="34" t="s">
        <v>159</v>
      </c>
      <c r="E45" s="34" t="s">
        <v>971</v>
      </c>
    </row>
    <row r="46" spans="1:7" x14ac:dyDescent="0.2">
      <c r="A46" s="33">
        <v>42</v>
      </c>
      <c r="B46" s="61"/>
      <c r="C46" s="34" t="s">
        <v>81</v>
      </c>
      <c r="E46" s="34" t="s">
        <v>1117</v>
      </c>
    </row>
    <row r="47" spans="1:7" x14ac:dyDescent="0.2">
      <c r="A47" s="33">
        <v>43</v>
      </c>
      <c r="B47" s="61"/>
      <c r="C47" s="34" t="s">
        <v>1080</v>
      </c>
      <c r="E47" s="34" t="s">
        <v>936</v>
      </c>
    </row>
    <row r="48" spans="1:7" x14ac:dyDescent="0.2">
      <c r="A48" s="33">
        <v>44</v>
      </c>
      <c r="B48" s="61"/>
      <c r="C48" s="34" t="s">
        <v>1142</v>
      </c>
      <c r="E48" s="34" t="s">
        <v>167</v>
      </c>
    </row>
    <row r="49" spans="1:5" x14ac:dyDescent="0.2">
      <c r="A49" s="33">
        <v>45</v>
      </c>
      <c r="B49" s="61"/>
      <c r="C49" s="34" t="s">
        <v>135</v>
      </c>
      <c r="E49" s="34" t="s">
        <v>351</v>
      </c>
    </row>
    <row r="50" spans="1:5" x14ac:dyDescent="0.2">
      <c r="A50" s="33">
        <v>46</v>
      </c>
      <c r="B50" s="61"/>
      <c r="C50" s="34" t="s">
        <v>138</v>
      </c>
      <c r="E50" s="34" t="s">
        <v>826</v>
      </c>
    </row>
    <row r="51" spans="1:5" x14ac:dyDescent="0.2">
      <c r="A51" s="33">
        <v>47</v>
      </c>
      <c r="B51" s="61"/>
      <c r="C51" s="34" t="s">
        <v>335</v>
      </c>
      <c r="E51" s="34" t="s">
        <v>1104</v>
      </c>
    </row>
    <row r="52" spans="1:5" x14ac:dyDescent="0.2">
      <c r="A52" s="33">
        <v>48</v>
      </c>
      <c r="C52" s="34" t="s">
        <v>327</v>
      </c>
      <c r="E52" s="34" t="s">
        <v>375</v>
      </c>
    </row>
    <row r="53" spans="1:5" x14ac:dyDescent="0.2">
      <c r="A53" s="33">
        <v>49</v>
      </c>
      <c r="C53" s="34" t="s">
        <v>1007</v>
      </c>
      <c r="E53" s="34" t="s">
        <v>975</v>
      </c>
    </row>
    <row r="54" spans="1:5" x14ac:dyDescent="0.2">
      <c r="A54" s="33">
        <v>50</v>
      </c>
      <c r="C54" s="34" t="s">
        <v>154</v>
      </c>
      <c r="E54" s="34" t="s">
        <v>1221</v>
      </c>
    </row>
    <row r="55" spans="1:5" x14ac:dyDescent="0.2">
      <c r="A55" s="33">
        <v>51</v>
      </c>
      <c r="C55" s="34" t="s">
        <v>1280</v>
      </c>
      <c r="E55" s="34" t="s">
        <v>1174</v>
      </c>
    </row>
    <row r="56" spans="1:5" x14ac:dyDescent="0.2">
      <c r="A56" s="33">
        <v>52</v>
      </c>
      <c r="C56" s="34" t="s">
        <v>957</v>
      </c>
    </row>
    <row r="57" spans="1:5" x14ac:dyDescent="0.2">
      <c r="A57" s="33">
        <v>53</v>
      </c>
      <c r="C57" s="34" t="s">
        <v>783</v>
      </c>
    </row>
    <row r="58" spans="1:5" x14ac:dyDescent="0.2">
      <c r="A58" s="33">
        <v>54</v>
      </c>
      <c r="C58" s="34" t="s">
        <v>329</v>
      </c>
    </row>
    <row r="59" spans="1:5" x14ac:dyDescent="0.2">
      <c r="A59" s="33">
        <v>55</v>
      </c>
      <c r="C59" s="34" t="s">
        <v>259</v>
      </c>
    </row>
    <row r="60" spans="1:5" x14ac:dyDescent="0.2">
      <c r="A60" s="33">
        <v>56</v>
      </c>
      <c r="C60" s="34" t="s">
        <v>981</v>
      </c>
    </row>
    <row r="61" spans="1:5" x14ac:dyDescent="0.2">
      <c r="A61" s="33">
        <v>57</v>
      </c>
      <c r="C61" s="34" t="s">
        <v>1147</v>
      </c>
    </row>
    <row r="62" spans="1:5" x14ac:dyDescent="0.2">
      <c r="A62" s="33">
        <v>58</v>
      </c>
      <c r="C62" s="34" t="s">
        <v>984</v>
      </c>
    </row>
    <row r="63" spans="1:5" x14ac:dyDescent="0.2">
      <c r="A63" s="33">
        <v>59</v>
      </c>
      <c r="C63" s="34" t="s">
        <v>392</v>
      </c>
    </row>
    <row r="64" spans="1:5" x14ac:dyDescent="0.2">
      <c r="A64" s="33">
        <v>60</v>
      </c>
      <c r="C64" s="34" t="s">
        <v>1259</v>
      </c>
    </row>
    <row r="65" spans="1:7" x14ac:dyDescent="0.2">
      <c r="A65" s="33">
        <v>61</v>
      </c>
      <c r="C65" s="34" t="s">
        <v>263</v>
      </c>
    </row>
    <row r="66" spans="1:7" x14ac:dyDescent="0.2">
      <c r="A66" s="33">
        <v>62</v>
      </c>
      <c r="C66" s="34" t="s">
        <v>1262</v>
      </c>
    </row>
    <row r="67" spans="1:7" x14ac:dyDescent="0.2">
      <c r="A67" s="33">
        <v>63</v>
      </c>
      <c r="C67" s="34" t="s">
        <v>255</v>
      </c>
    </row>
    <row r="68" spans="1:7" x14ac:dyDescent="0.2">
      <c r="A68" s="33">
        <v>64</v>
      </c>
      <c r="C68" s="34" t="s">
        <v>341</v>
      </c>
      <c r="G68" s="96" t="s">
        <v>1328</v>
      </c>
    </row>
    <row r="69" spans="1:7" x14ac:dyDescent="0.2">
      <c r="A69" s="33">
        <v>65</v>
      </c>
      <c r="C69" s="34" t="s">
        <v>338</v>
      </c>
    </row>
    <row r="70" spans="1:7" x14ac:dyDescent="0.2">
      <c r="A70" s="33">
        <v>66</v>
      </c>
      <c r="C70" s="34" t="s">
        <v>1265</v>
      </c>
      <c r="E70" s="395" t="s">
        <v>1331</v>
      </c>
      <c r="F70" s="396"/>
      <c r="G70" s="397"/>
    </row>
    <row r="71" spans="1:7" x14ac:dyDescent="0.2">
      <c r="A71" s="33">
        <v>67</v>
      </c>
      <c r="C71" s="34" t="s">
        <v>172</v>
      </c>
      <c r="E71" s="392" t="s">
        <v>1330</v>
      </c>
      <c r="F71" s="393"/>
      <c r="G71" s="394"/>
    </row>
    <row r="72" spans="1:7" x14ac:dyDescent="0.2">
      <c r="A72" s="33">
        <v>68</v>
      </c>
      <c r="C72" s="34" t="s">
        <v>1089</v>
      </c>
      <c r="E72" s="392" t="s">
        <v>1329</v>
      </c>
      <c r="F72" s="393"/>
      <c r="G72" s="394"/>
    </row>
    <row r="73" spans="1:7" x14ac:dyDescent="0.2">
      <c r="A73" s="33">
        <v>69</v>
      </c>
      <c r="C73" s="34" t="s">
        <v>253</v>
      </c>
      <c r="E73" s="171"/>
      <c r="F73" s="49"/>
      <c r="G73" s="172"/>
    </row>
    <row r="74" spans="1:7" x14ac:dyDescent="0.2">
      <c r="A74" s="33">
        <v>70</v>
      </c>
      <c r="C74" s="34" t="s">
        <v>835</v>
      </c>
      <c r="E74" s="387" t="s">
        <v>1334</v>
      </c>
      <c r="F74" s="388"/>
      <c r="G74" s="389"/>
    </row>
  </sheetData>
  <mergeCells count="5">
    <mergeCell ref="E74:G74"/>
    <mergeCell ref="A2:G2"/>
    <mergeCell ref="E72:G72"/>
    <mergeCell ref="E71:G71"/>
    <mergeCell ref="E70:G70"/>
  </mergeCells>
  <phoneticPr fontId="4" type="noConversion"/>
  <printOptions horizontalCentered="1"/>
  <pageMargins left="0.25" right="0.25" top="0.75" bottom="0.75" header="0.3" footer="0.3"/>
  <pageSetup paperSize="9" scale="7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66"/>
  <sheetViews>
    <sheetView topLeftCell="A4" zoomScaleNormal="100" workbookViewId="0">
      <pane xSplit="10" ySplit="3" topLeftCell="K7" activePane="bottomRight" state="frozen"/>
      <selection activeCell="A4" sqref="A4"/>
      <selection pane="topRight" activeCell="K4" sqref="K4"/>
      <selection pane="bottomLeft" activeCell="A7" sqref="A7"/>
      <selection pane="bottomRight" activeCell="B5" sqref="B5"/>
    </sheetView>
  </sheetViews>
  <sheetFormatPr defaultColWidth="11.42578125" defaultRowHeight="12.75" x14ac:dyDescent="0.2"/>
  <cols>
    <col min="1" max="2" width="4.28515625" style="117" customWidth="1"/>
    <col min="3" max="3" width="10.5703125" style="117" bestFit="1" customWidth="1"/>
    <col min="4" max="4" width="19.28515625" style="88" customWidth="1"/>
    <col min="5" max="5" width="28.85546875" style="88" bestFit="1" customWidth="1"/>
    <col min="6" max="6" width="1" style="118" customWidth="1"/>
    <col min="7" max="7" width="7.42578125" style="173" hidden="1" customWidth="1"/>
    <col min="8" max="8" width="7.140625" style="118" customWidth="1"/>
    <col min="9" max="9" width="5.140625" style="104" bestFit="1" customWidth="1"/>
    <col min="10" max="10" width="5.28515625" style="105" customWidth="1"/>
    <col min="11" max="11" width="1" style="105" customWidth="1"/>
    <col min="12" max="12" width="3.7109375" style="92" customWidth="1"/>
    <col min="13" max="14" width="5.140625" style="51" customWidth="1"/>
    <col min="15" max="15" width="5.140625" style="50" hidden="1" customWidth="1"/>
    <col min="16" max="16" width="1" style="105" customWidth="1"/>
    <col min="17" max="17" width="3.7109375" style="92" customWidth="1"/>
    <col min="18" max="20" width="5" style="51" customWidth="1"/>
    <col min="21" max="21" width="4.85546875" style="50" hidden="1" customWidth="1"/>
    <col min="22" max="22" width="1" style="105" customWidth="1"/>
    <col min="23" max="23" width="3.7109375" style="92" customWidth="1"/>
    <col min="24" max="26" width="5.140625" style="51" customWidth="1"/>
    <col min="27" max="27" width="5.140625" style="50" hidden="1" customWidth="1"/>
    <col min="28" max="28" width="1" style="105" customWidth="1"/>
    <col min="29" max="29" width="3.7109375" style="92" customWidth="1"/>
    <col min="30" max="32" width="5.140625" style="51" customWidth="1"/>
    <col min="33" max="33" width="4.85546875" style="50" hidden="1" customWidth="1"/>
    <col min="34" max="34" width="1" style="105" customWidth="1"/>
    <col min="35" max="37" width="5.140625" style="51" customWidth="1"/>
    <col min="38" max="38" width="4" style="51" customWidth="1"/>
    <col min="39" max="39" width="5.140625" style="50" hidden="1" customWidth="1"/>
    <col min="40" max="40" width="1" style="105" customWidth="1"/>
    <col min="41" max="41" width="3.5703125" style="92" customWidth="1"/>
    <col min="42" max="42" width="5.140625" style="92" customWidth="1"/>
    <col min="43" max="43" width="5.140625" style="51" customWidth="1"/>
    <col min="44" max="44" width="5.140625" style="50" hidden="1" customWidth="1"/>
    <col min="45" max="45" width="1" style="105" customWidth="1"/>
    <col min="46" max="46" width="3.7109375" style="51" customWidth="1"/>
    <col min="47" max="48" width="5.140625" style="51" customWidth="1"/>
    <col min="49" max="49" width="5" style="51" customWidth="1"/>
    <col min="50" max="50" width="5.140625" style="50" hidden="1" customWidth="1"/>
    <col min="51" max="51" width="1" style="105" customWidth="1"/>
    <col min="52" max="52" width="3.7109375" style="92" customWidth="1"/>
    <col min="53" max="54" width="5.140625" style="51" customWidth="1"/>
    <col min="55" max="55" width="3.5703125" style="51" customWidth="1"/>
    <col min="56" max="56" width="3.7109375" style="50" hidden="1" customWidth="1"/>
    <col min="57" max="57" width="1" style="105" customWidth="1"/>
    <col min="58" max="58" width="3.7109375" style="51" customWidth="1"/>
    <col min="59" max="65" width="4.42578125" style="51" customWidth="1"/>
    <col min="66" max="66" width="3.7109375" style="50" hidden="1" customWidth="1"/>
    <col min="67" max="67" width="1" style="105" customWidth="1"/>
    <col min="68" max="68" width="3.7109375" style="51" customWidth="1"/>
    <col min="69" max="72" width="5.140625" style="51" customWidth="1"/>
    <col min="73" max="73" width="3.7109375" style="50" hidden="1" customWidth="1"/>
    <col min="74" max="74" width="1" style="105" customWidth="1"/>
    <col min="75" max="75" width="3.7109375" style="51" customWidth="1"/>
    <col min="76" max="76" width="5.140625" style="51" customWidth="1"/>
    <col min="77" max="77" width="3.7109375" style="50" hidden="1" customWidth="1"/>
    <col min="78" max="78" width="1" style="105" customWidth="1"/>
    <col min="79" max="82" width="5.140625" style="51" customWidth="1"/>
    <col min="83" max="83" width="3.7109375" style="50" hidden="1" customWidth="1"/>
    <col min="84" max="84" width="3.7109375" style="104" customWidth="1"/>
    <col min="85" max="85" width="3.7109375" style="106" customWidth="1"/>
    <col min="86" max="16384" width="11.42578125" style="88"/>
  </cols>
  <sheetData>
    <row r="1" spans="1:85" ht="21" hidden="1" customHeight="1" x14ac:dyDescent="0.2">
      <c r="A1" s="135" t="s">
        <v>61</v>
      </c>
      <c r="B1" s="136"/>
      <c r="C1" s="136"/>
      <c r="D1" s="137"/>
      <c r="E1" s="137"/>
      <c r="F1" s="138"/>
      <c r="G1" s="412"/>
      <c r="H1" s="138"/>
      <c r="I1" s="139"/>
      <c r="J1" s="140"/>
      <c r="K1" s="140"/>
      <c r="L1" s="141"/>
      <c r="M1" s="89"/>
      <c r="N1" s="89"/>
      <c r="O1" s="142"/>
      <c r="P1" s="140"/>
      <c r="Q1" s="141"/>
      <c r="R1" s="89"/>
      <c r="S1" s="89"/>
      <c r="T1" s="89"/>
      <c r="U1" s="142"/>
      <c r="V1" s="140"/>
      <c r="W1" s="141"/>
      <c r="X1" s="89"/>
      <c r="Y1" s="89"/>
      <c r="Z1" s="89"/>
      <c r="AA1" s="142"/>
      <c r="AB1" s="140"/>
      <c r="AC1" s="141"/>
      <c r="AD1" s="89"/>
      <c r="AE1" s="89"/>
      <c r="AF1" s="89"/>
      <c r="AG1" s="142"/>
      <c r="AH1" s="140"/>
      <c r="AO1" s="141"/>
      <c r="AP1" s="141"/>
      <c r="AQ1" s="89"/>
      <c r="AR1" s="142"/>
      <c r="AS1" s="140"/>
      <c r="AT1" s="89"/>
      <c r="AU1" s="89"/>
      <c r="AV1" s="89"/>
      <c r="AW1" s="89"/>
      <c r="AX1" s="142"/>
      <c r="AY1" s="140"/>
      <c r="AZ1" s="93"/>
      <c r="BA1" s="89"/>
      <c r="BB1" s="89"/>
      <c r="BC1" s="90"/>
      <c r="BD1" s="142"/>
      <c r="BE1" s="143"/>
    </row>
    <row r="2" spans="1:85" ht="25.5" hidden="1" customHeight="1" x14ac:dyDescent="0.2">
      <c r="A2" s="144" t="s">
        <v>62</v>
      </c>
      <c r="B2" s="145"/>
      <c r="C2" s="145"/>
      <c r="D2" s="146"/>
      <c r="E2" s="146"/>
      <c r="F2" s="147"/>
      <c r="G2" s="413"/>
      <c r="H2" s="147"/>
      <c r="I2" s="148"/>
      <c r="AZ2" s="94"/>
      <c r="BC2" s="91"/>
      <c r="BE2" s="149"/>
    </row>
    <row r="3" spans="1:85" ht="22.5" hidden="1" customHeight="1" x14ac:dyDescent="0.2">
      <c r="A3" s="144" t="s">
        <v>63</v>
      </c>
      <c r="B3" s="145"/>
      <c r="C3" s="145"/>
      <c r="D3" s="146"/>
      <c r="E3" s="146"/>
      <c r="F3" s="147"/>
      <c r="G3" s="413"/>
      <c r="H3" s="147"/>
      <c r="I3" s="148"/>
      <c r="AZ3" s="94"/>
      <c r="BC3" s="91"/>
      <c r="BE3" s="149"/>
    </row>
    <row r="4" spans="1:85" s="85" customFormat="1" ht="15" customHeight="1" x14ac:dyDescent="0.2">
      <c r="A4" s="157"/>
      <c r="B4" s="148"/>
      <c r="C4" s="148"/>
      <c r="D4" s="150"/>
      <c r="E4" s="150"/>
      <c r="F4" s="151"/>
      <c r="G4" s="413"/>
      <c r="H4" s="151"/>
      <c r="I4" s="148"/>
      <c r="J4" s="107"/>
      <c r="K4" s="164"/>
      <c r="L4" s="398" t="s">
        <v>106</v>
      </c>
      <c r="M4" s="398"/>
      <c r="N4" s="398"/>
      <c r="O4" s="108"/>
      <c r="P4" s="126"/>
      <c r="Q4" s="399" t="s">
        <v>1004</v>
      </c>
      <c r="R4" s="400"/>
      <c r="S4" s="400"/>
      <c r="T4" s="401"/>
      <c r="U4" s="108"/>
      <c r="V4" s="126"/>
      <c r="W4" s="399" t="s">
        <v>102</v>
      </c>
      <c r="X4" s="400"/>
      <c r="Y4" s="400"/>
      <c r="Z4" s="400"/>
      <c r="AA4" s="108"/>
      <c r="AB4" s="126"/>
      <c r="AC4" s="399" t="s">
        <v>56</v>
      </c>
      <c r="AD4" s="400"/>
      <c r="AE4" s="400"/>
      <c r="AF4" s="401"/>
      <c r="AG4" s="108"/>
      <c r="AH4" s="107"/>
      <c r="AI4" s="402" t="s">
        <v>1005</v>
      </c>
      <c r="AJ4" s="403"/>
      <c r="AK4" s="403"/>
      <c r="AL4" s="404"/>
      <c r="AM4" s="108"/>
      <c r="AN4" s="107"/>
      <c r="AO4" s="399" t="s">
        <v>1006</v>
      </c>
      <c r="AP4" s="400"/>
      <c r="AQ4" s="401"/>
      <c r="AR4" s="108"/>
      <c r="AS4" s="107"/>
      <c r="AT4" s="402" t="s">
        <v>2</v>
      </c>
      <c r="AU4" s="403"/>
      <c r="AV4" s="403"/>
      <c r="AW4" s="404"/>
      <c r="AX4" s="108"/>
      <c r="AY4" s="107"/>
      <c r="AZ4" s="402" t="s">
        <v>57</v>
      </c>
      <c r="BA4" s="403"/>
      <c r="BB4" s="403"/>
      <c r="BC4" s="404"/>
      <c r="BD4" s="108"/>
      <c r="BE4" s="152"/>
      <c r="BF4" s="399" t="s">
        <v>13</v>
      </c>
      <c r="BG4" s="400"/>
      <c r="BH4" s="400"/>
      <c r="BI4" s="400"/>
      <c r="BJ4" s="400"/>
      <c r="BK4" s="400"/>
      <c r="BL4" s="400"/>
      <c r="BM4" s="401"/>
      <c r="BN4" s="108"/>
      <c r="BO4" s="107"/>
      <c r="BP4" s="399" t="s">
        <v>58</v>
      </c>
      <c r="BQ4" s="400"/>
      <c r="BR4" s="400"/>
      <c r="BS4" s="400"/>
      <c r="BT4" s="401"/>
      <c r="BU4" s="108"/>
      <c r="BV4" s="107"/>
      <c r="BW4" s="402" t="s">
        <v>80</v>
      </c>
      <c r="BX4" s="404"/>
      <c r="BY4" s="108"/>
      <c r="BZ4" s="107"/>
      <c r="CA4" s="402" t="s">
        <v>195</v>
      </c>
      <c r="CB4" s="403"/>
      <c r="CC4" s="403"/>
      <c r="CD4" s="404"/>
      <c r="CE4" s="108"/>
      <c r="CF4" s="128"/>
    </row>
    <row r="5" spans="1:85" ht="58.5" customHeight="1" x14ac:dyDescent="0.2">
      <c r="A5" s="69" t="s">
        <v>55</v>
      </c>
      <c r="B5" s="69" t="s">
        <v>48</v>
      </c>
      <c r="C5" s="86" t="s">
        <v>28</v>
      </c>
      <c r="D5" s="86" t="s">
        <v>9</v>
      </c>
      <c r="E5" s="86" t="s">
        <v>30</v>
      </c>
      <c r="F5" s="109"/>
      <c r="G5" s="193" t="s">
        <v>79</v>
      </c>
      <c r="H5" s="131" t="s">
        <v>103</v>
      </c>
      <c r="I5" s="193" t="s">
        <v>120</v>
      </c>
      <c r="J5" s="193" t="s">
        <v>119</v>
      </c>
      <c r="K5" s="86"/>
      <c r="L5" s="70" t="s">
        <v>48</v>
      </c>
      <c r="M5" s="72" t="s">
        <v>49</v>
      </c>
      <c r="N5" s="72" t="s">
        <v>50</v>
      </c>
      <c r="O5" s="71" t="s">
        <v>53</v>
      </c>
      <c r="P5" s="127"/>
      <c r="Q5" s="70" t="s">
        <v>48</v>
      </c>
      <c r="R5" s="72" t="s">
        <v>49</v>
      </c>
      <c r="S5" s="72" t="s">
        <v>50</v>
      </c>
      <c r="T5" s="103" t="s">
        <v>51</v>
      </c>
      <c r="U5" s="71" t="s">
        <v>53</v>
      </c>
      <c r="V5" s="127"/>
      <c r="W5" s="70" t="s">
        <v>48</v>
      </c>
      <c r="X5" s="72" t="s">
        <v>49</v>
      </c>
      <c r="Y5" s="72" t="s">
        <v>50</v>
      </c>
      <c r="Z5" s="72" t="s">
        <v>51</v>
      </c>
      <c r="AA5" s="71" t="s">
        <v>53</v>
      </c>
      <c r="AB5" s="127"/>
      <c r="AC5" s="70" t="s">
        <v>48</v>
      </c>
      <c r="AD5" s="72" t="s">
        <v>49</v>
      </c>
      <c r="AE5" s="72" t="s">
        <v>50</v>
      </c>
      <c r="AF5" s="103" t="s">
        <v>51</v>
      </c>
      <c r="AG5" s="71" t="s">
        <v>53</v>
      </c>
      <c r="AH5" s="111"/>
      <c r="AI5" s="70" t="s">
        <v>48</v>
      </c>
      <c r="AJ5" s="72" t="s">
        <v>49</v>
      </c>
      <c r="AK5" s="72" t="s">
        <v>50</v>
      </c>
      <c r="AL5" s="103" t="s">
        <v>51</v>
      </c>
      <c r="AM5" s="71" t="s">
        <v>53</v>
      </c>
      <c r="AN5" s="111"/>
      <c r="AO5" s="70" t="s">
        <v>48</v>
      </c>
      <c r="AP5" s="72" t="s">
        <v>49</v>
      </c>
      <c r="AQ5" s="71" t="s">
        <v>50</v>
      </c>
      <c r="AR5" s="71" t="s">
        <v>53</v>
      </c>
      <c r="AS5" s="111"/>
      <c r="AT5" s="70" t="s">
        <v>48</v>
      </c>
      <c r="AU5" s="72" t="s">
        <v>49</v>
      </c>
      <c r="AV5" s="72" t="s">
        <v>50</v>
      </c>
      <c r="AW5" s="71" t="s">
        <v>51</v>
      </c>
      <c r="AX5" s="71" t="s">
        <v>53</v>
      </c>
      <c r="AY5" s="111"/>
      <c r="AZ5" s="70" t="s">
        <v>48</v>
      </c>
      <c r="BA5" s="72" t="s">
        <v>49</v>
      </c>
      <c r="BB5" s="72" t="s">
        <v>50</v>
      </c>
      <c r="BC5" s="71" t="s">
        <v>51</v>
      </c>
      <c r="BD5" s="71" t="s">
        <v>53</v>
      </c>
      <c r="BE5" s="153"/>
      <c r="BF5" s="72" t="s">
        <v>48</v>
      </c>
      <c r="BG5" s="72" t="s">
        <v>49</v>
      </c>
      <c r="BH5" s="72" t="s">
        <v>50</v>
      </c>
      <c r="BI5" s="72" t="s">
        <v>51</v>
      </c>
      <c r="BJ5" s="72" t="s">
        <v>52</v>
      </c>
      <c r="BK5" s="72" t="s">
        <v>194</v>
      </c>
      <c r="BL5" s="72" t="s">
        <v>1324</v>
      </c>
      <c r="BM5" s="103" t="s">
        <v>1325</v>
      </c>
      <c r="BN5" s="71" t="s">
        <v>53</v>
      </c>
      <c r="BO5" s="111"/>
      <c r="BP5" s="70" t="s">
        <v>48</v>
      </c>
      <c r="BQ5" s="72" t="s">
        <v>49</v>
      </c>
      <c r="BR5" s="72" t="s">
        <v>50</v>
      </c>
      <c r="BS5" s="72" t="s">
        <v>51</v>
      </c>
      <c r="BT5" s="71" t="s">
        <v>52</v>
      </c>
      <c r="BU5" s="71" t="s">
        <v>53</v>
      </c>
      <c r="BV5" s="111"/>
      <c r="BW5" s="70" t="s">
        <v>48</v>
      </c>
      <c r="BX5" s="71" t="s">
        <v>54</v>
      </c>
      <c r="BY5" s="71" t="s">
        <v>53</v>
      </c>
      <c r="BZ5" s="111"/>
      <c r="CA5" s="70" t="s">
        <v>48</v>
      </c>
      <c r="CB5" s="72" t="s">
        <v>49</v>
      </c>
      <c r="CC5" s="72" t="s">
        <v>50</v>
      </c>
      <c r="CD5" s="71" t="s">
        <v>51</v>
      </c>
      <c r="CE5" s="71" t="s">
        <v>53</v>
      </c>
      <c r="CF5" s="129"/>
    </row>
    <row r="6" spans="1:85" ht="4.5" customHeight="1" x14ac:dyDescent="0.2">
      <c r="A6" s="53"/>
      <c r="B6" s="53"/>
      <c r="C6" s="87"/>
      <c r="D6" s="87"/>
      <c r="E6" s="87"/>
      <c r="F6" s="109"/>
      <c r="G6" s="193"/>
      <c r="H6" s="109"/>
      <c r="I6" s="110"/>
      <c r="J6" s="86"/>
      <c r="K6" s="86"/>
      <c r="L6" s="70"/>
      <c r="M6" s="72"/>
      <c r="N6" s="72"/>
      <c r="O6" s="102"/>
      <c r="P6" s="127"/>
      <c r="Q6" s="70"/>
      <c r="R6" s="72"/>
      <c r="S6" s="72"/>
      <c r="T6" s="71"/>
      <c r="U6" s="52"/>
      <c r="V6" s="127"/>
      <c r="W6" s="70"/>
      <c r="X6" s="72"/>
      <c r="Y6" s="72"/>
      <c r="Z6" s="72"/>
      <c r="AA6" s="102"/>
      <c r="AB6" s="127"/>
      <c r="AC6" s="70"/>
      <c r="AD6" s="72"/>
      <c r="AE6" s="72"/>
      <c r="AF6" s="71"/>
      <c r="AG6" s="52"/>
      <c r="AH6" s="111"/>
      <c r="AI6" s="70"/>
      <c r="AJ6" s="72"/>
      <c r="AK6" s="72"/>
      <c r="AL6" s="71"/>
      <c r="AM6" s="52"/>
      <c r="AN6" s="111"/>
      <c r="AO6" s="70"/>
      <c r="AP6" s="72"/>
      <c r="AQ6" s="71"/>
      <c r="AR6" s="52"/>
      <c r="AS6" s="111"/>
      <c r="AT6" s="70"/>
      <c r="AU6" s="72"/>
      <c r="AV6" s="72"/>
      <c r="AW6" s="71"/>
      <c r="AX6" s="52"/>
      <c r="AY6" s="111"/>
      <c r="AZ6" s="70"/>
      <c r="BA6" s="72"/>
      <c r="BB6" s="72"/>
      <c r="BC6" s="71"/>
      <c r="BD6" s="52"/>
      <c r="BE6" s="153"/>
      <c r="BF6" s="72"/>
      <c r="BG6" s="72"/>
      <c r="BH6" s="72"/>
      <c r="BI6" s="72"/>
      <c r="BJ6" s="72"/>
      <c r="BK6" s="72"/>
      <c r="BL6" s="72"/>
      <c r="BM6" s="71"/>
      <c r="BN6" s="52"/>
      <c r="BO6" s="111"/>
      <c r="BP6" s="70"/>
      <c r="BQ6" s="72"/>
      <c r="BR6" s="72"/>
      <c r="BS6" s="72"/>
      <c r="BT6" s="71"/>
      <c r="BU6" s="52"/>
      <c r="BV6" s="111"/>
      <c r="BW6" s="70"/>
      <c r="BX6" s="71"/>
      <c r="BY6" s="52"/>
      <c r="BZ6" s="111"/>
      <c r="CA6" s="70"/>
      <c r="CB6" s="72"/>
      <c r="CC6" s="72"/>
      <c r="CD6" s="71"/>
      <c r="CE6" s="102"/>
      <c r="CF6" s="129"/>
    </row>
    <row r="7" spans="1:85" s="251" customFormat="1" ht="12.75" customHeight="1" x14ac:dyDescent="0.2">
      <c r="A7" s="33">
        <v>1</v>
      </c>
      <c r="B7" s="112" t="s">
        <v>46</v>
      </c>
      <c r="C7" s="112" t="s">
        <v>284</v>
      </c>
      <c r="D7" s="34" t="s">
        <v>285</v>
      </c>
      <c r="E7" s="113" t="s">
        <v>686</v>
      </c>
      <c r="F7" s="114"/>
      <c r="G7" s="414">
        <f>BD7+AX7+AR7+AG7+U7+O7+AA7+AM7</f>
        <v>1423.8314652352194</v>
      </c>
      <c r="H7" s="156">
        <f>BD7+AX7+AR7+AG7+U7+O7+AA7+BN7+BU7+BY7+CE7+AM7</f>
        <v>2023.6609483189297</v>
      </c>
      <c r="I7" s="192">
        <f>COUNTA(L7,Q7,W7,AC7,AI7,AO7,AT7,AZ7,BF7,BP7,BW7,CA7)</f>
        <v>10</v>
      </c>
      <c r="J7" s="192">
        <f>COUNTA(M7,N7,R7,S7,Y7,T7,X7,Z7,AD7,AE7,AF7,AP7,AJ7,AK7,AL7,AQ7,AU7,AV7,AW7,BA7,BB7,BC7,BG7,BH7,BI7,BL7,BM7,BQ7,BS7,BT7,BX7,CB7,CC7,#REF!,CD7)</f>
        <v>27</v>
      </c>
      <c r="K7" s="181"/>
      <c r="L7" s="115" t="s">
        <v>19</v>
      </c>
      <c r="M7" s="182">
        <v>1</v>
      </c>
      <c r="N7" s="182">
        <v>4</v>
      </c>
      <c r="O7" s="183">
        <v>174.54119982655925</v>
      </c>
      <c r="P7" s="184"/>
      <c r="Q7" s="115" t="s">
        <v>46</v>
      </c>
      <c r="R7" s="182">
        <v>5</v>
      </c>
      <c r="S7" s="182">
        <v>3</v>
      </c>
      <c r="T7" s="185">
        <v>1</v>
      </c>
      <c r="U7" s="186">
        <v>227.87774289558519</v>
      </c>
      <c r="V7" s="184"/>
      <c r="W7" s="115" t="s">
        <v>46</v>
      </c>
      <c r="X7" s="182">
        <v>1</v>
      </c>
      <c r="Y7" s="182" t="s">
        <v>32</v>
      </c>
      <c r="Z7" s="182" t="s">
        <v>32</v>
      </c>
      <c r="AA7" s="183">
        <v>146.98970004336019</v>
      </c>
      <c r="AB7" s="184"/>
      <c r="AC7" s="115" t="s">
        <v>663</v>
      </c>
      <c r="AD7" s="182">
        <v>4</v>
      </c>
      <c r="AE7" s="182">
        <v>1</v>
      </c>
      <c r="AF7" s="185">
        <v>2</v>
      </c>
      <c r="AG7" s="186">
        <v>275.15193096881586</v>
      </c>
      <c r="AH7" s="180"/>
      <c r="AI7" s="115" t="s">
        <v>46</v>
      </c>
      <c r="AJ7" s="134">
        <v>1</v>
      </c>
      <c r="AK7" s="134">
        <v>3</v>
      </c>
      <c r="AL7" s="185">
        <v>1</v>
      </c>
      <c r="AM7" s="247">
        <v>285.23999163097938</v>
      </c>
      <c r="AN7" s="180"/>
      <c r="AO7" s="115" t="s">
        <v>46</v>
      </c>
      <c r="AP7" s="194" t="s">
        <v>34</v>
      </c>
      <c r="AQ7" s="185">
        <v>5</v>
      </c>
      <c r="AR7" s="186">
        <v>80.051499783199063</v>
      </c>
      <c r="AS7" s="180"/>
      <c r="AT7" s="116" t="s">
        <v>46</v>
      </c>
      <c r="AU7" s="182">
        <v>5</v>
      </c>
      <c r="AV7" s="182">
        <v>2</v>
      </c>
      <c r="AW7" s="185">
        <v>4</v>
      </c>
      <c r="AX7" s="186">
        <v>233.97940008672037</v>
      </c>
      <c r="AY7" s="180"/>
      <c r="AZ7" s="115"/>
      <c r="BA7" s="182"/>
      <c r="BB7" s="182"/>
      <c r="BC7" s="185"/>
      <c r="BD7" s="186"/>
      <c r="BE7" s="187"/>
      <c r="BF7" s="134"/>
      <c r="BG7" s="182"/>
      <c r="BH7" s="182"/>
      <c r="BI7" s="182"/>
      <c r="BJ7" s="182"/>
      <c r="BK7" s="182"/>
      <c r="BL7" s="182"/>
      <c r="BM7" s="185"/>
      <c r="BN7" s="247"/>
      <c r="BO7" s="180"/>
      <c r="BP7" s="115" t="s">
        <v>77</v>
      </c>
      <c r="BQ7" s="182">
        <v>4</v>
      </c>
      <c r="BR7" s="182">
        <v>4</v>
      </c>
      <c r="BS7" s="182">
        <v>2</v>
      </c>
      <c r="BT7" s="185">
        <v>4</v>
      </c>
      <c r="BU7" s="247">
        <v>269.8746790469487</v>
      </c>
      <c r="BV7" s="180"/>
      <c r="BW7" s="115" t="s">
        <v>46</v>
      </c>
      <c r="BX7" s="185">
        <v>3</v>
      </c>
      <c r="BY7" s="247">
        <v>87.460896122567448</v>
      </c>
      <c r="BZ7" s="180"/>
      <c r="CA7" s="115" t="s">
        <v>77</v>
      </c>
      <c r="CB7" s="182">
        <v>4</v>
      </c>
      <c r="CC7" s="182">
        <v>5</v>
      </c>
      <c r="CD7" s="185">
        <v>2</v>
      </c>
      <c r="CE7" s="248">
        <v>242.49390791419438</v>
      </c>
      <c r="CF7" s="249"/>
      <c r="CG7" s="250"/>
    </row>
    <row r="8" spans="1:85" s="251" customFormat="1" ht="12.75" customHeight="1" x14ac:dyDescent="0.2">
      <c r="A8" s="33">
        <v>1</v>
      </c>
      <c r="B8" s="112" t="s">
        <v>45</v>
      </c>
      <c r="C8" s="112" t="s">
        <v>82</v>
      </c>
      <c r="D8" s="34" t="s">
        <v>136</v>
      </c>
      <c r="E8" s="113" t="s">
        <v>726</v>
      </c>
      <c r="F8" s="114"/>
      <c r="G8" s="414">
        <f>BD8+AX8+AR8+AG8+U8+O8+AA8+AM8</f>
        <v>1100.1645648460669</v>
      </c>
      <c r="H8" s="156">
        <f>BD8+AX8+AR8+AG8+U8+O8+AA8+BN8+BU8+BY8+CE8+AM8</f>
        <v>1792.9613863477837</v>
      </c>
      <c r="I8" s="192">
        <f>COUNTA(L8,Q8,W8,AC8,AI8,AO8,AT8,AZ8,BF8,BP8,BW8,CA8)</f>
        <v>8</v>
      </c>
      <c r="J8" s="192">
        <f>COUNTA(M8,N8,R8,S8,Y8,T8,X8,Z8,AD8,AE8,AF8,AP8,AJ8,AK8,AL8,AQ8,AU8,AV8,AW8,BA8,BB8,BC8,BG8,BH8,BI8,BL8,BM8,BQ8,BS8,BT8,BX8,CB8,CC8,#REF!,CD8)</f>
        <v>22</v>
      </c>
      <c r="K8" s="181"/>
      <c r="L8" s="115"/>
      <c r="M8" s="182"/>
      <c r="N8" s="182"/>
      <c r="O8" s="183"/>
      <c r="P8" s="184"/>
      <c r="Q8" s="115" t="s">
        <v>5</v>
      </c>
      <c r="R8" s="182">
        <v>1</v>
      </c>
      <c r="S8" s="182">
        <v>2</v>
      </c>
      <c r="T8" s="185">
        <v>1</v>
      </c>
      <c r="U8" s="186">
        <v>303.66757088820282</v>
      </c>
      <c r="V8" s="184"/>
      <c r="W8" s="115" t="s">
        <v>6</v>
      </c>
      <c r="X8" s="182">
        <v>5</v>
      </c>
      <c r="Y8" s="182">
        <v>9</v>
      </c>
      <c r="Z8" s="182">
        <v>9</v>
      </c>
      <c r="AA8" s="183">
        <v>123.34904850441825</v>
      </c>
      <c r="AB8" s="184"/>
      <c r="AC8" s="115" t="s">
        <v>620</v>
      </c>
      <c r="AD8" s="182">
        <v>3</v>
      </c>
      <c r="AE8" s="182">
        <v>7</v>
      </c>
      <c r="AF8" s="185">
        <v>4</v>
      </c>
      <c r="AG8" s="186">
        <v>200.75720713938119</v>
      </c>
      <c r="AH8" s="180"/>
      <c r="AI8" s="115"/>
      <c r="AJ8" s="134"/>
      <c r="AK8" s="134"/>
      <c r="AL8" s="185"/>
      <c r="AM8" s="247"/>
      <c r="AN8" s="180"/>
      <c r="AO8" s="115" t="s">
        <v>45</v>
      </c>
      <c r="AP8" s="194">
        <v>7</v>
      </c>
      <c r="AQ8" s="185">
        <v>7</v>
      </c>
      <c r="AR8" s="186">
        <v>155.40103827070445</v>
      </c>
      <c r="AS8" s="180"/>
      <c r="AT8" s="116" t="s">
        <v>6</v>
      </c>
      <c r="AU8" s="182">
        <v>1</v>
      </c>
      <c r="AV8" s="182">
        <v>1</v>
      </c>
      <c r="AW8" s="185">
        <v>2</v>
      </c>
      <c r="AX8" s="186">
        <v>316.98970004336019</v>
      </c>
      <c r="AY8" s="180"/>
      <c r="AZ8" s="115"/>
      <c r="BA8" s="182"/>
      <c r="BB8" s="182"/>
      <c r="BC8" s="185"/>
      <c r="BD8" s="186"/>
      <c r="BE8" s="187"/>
      <c r="BF8" s="134"/>
      <c r="BG8" s="182"/>
      <c r="BH8" s="182"/>
      <c r="BI8" s="182"/>
      <c r="BJ8" s="182"/>
      <c r="BK8" s="182"/>
      <c r="BL8" s="182"/>
      <c r="BM8" s="185"/>
      <c r="BN8" s="247"/>
      <c r="BO8" s="180"/>
      <c r="BP8" s="115" t="s">
        <v>73</v>
      </c>
      <c r="BQ8" s="182">
        <v>3</v>
      </c>
      <c r="BR8" s="182">
        <v>9</v>
      </c>
      <c r="BS8" s="182">
        <v>3</v>
      </c>
      <c r="BT8" s="185">
        <v>2</v>
      </c>
      <c r="BU8" s="247">
        <v>322.46258394684713</v>
      </c>
      <c r="BV8" s="180"/>
      <c r="BW8" s="115" t="s">
        <v>73</v>
      </c>
      <c r="BX8" s="185">
        <v>1</v>
      </c>
      <c r="BY8" s="247">
        <v>104.77121254719663</v>
      </c>
      <c r="BZ8" s="180"/>
      <c r="CA8" s="115" t="s">
        <v>74</v>
      </c>
      <c r="CB8" s="182">
        <v>1</v>
      </c>
      <c r="CC8" s="182">
        <v>3</v>
      </c>
      <c r="CD8" s="185">
        <v>2</v>
      </c>
      <c r="CE8" s="248">
        <v>265.56302500767288</v>
      </c>
      <c r="CF8" s="249"/>
      <c r="CG8" s="250"/>
    </row>
    <row r="9" spans="1:85" s="251" customFormat="1" ht="12.75" customHeight="1" x14ac:dyDescent="0.2">
      <c r="A9" s="33">
        <v>2</v>
      </c>
      <c r="B9" s="112" t="s">
        <v>45</v>
      </c>
      <c r="C9" s="112" t="s">
        <v>314</v>
      </c>
      <c r="D9" s="34" t="s">
        <v>671</v>
      </c>
      <c r="E9" s="113" t="s">
        <v>672</v>
      </c>
      <c r="F9" s="114"/>
      <c r="G9" s="414">
        <f>BD9+AX9+AR9+AG9+U9+O9+AA9+AM9</f>
        <v>795.74284720149376</v>
      </c>
      <c r="H9" s="156">
        <f>BD9+AX9+AR9+AG9+U9+O9+AA9+BN9+BU9+BY9+CE9+AM9</f>
        <v>1715.7236757624321</v>
      </c>
      <c r="I9" s="192">
        <f>COUNTA(L9,Q9,W9,AC9,AI9,AO9,AT9,AZ9,BF9,BP9,BW9,CA9)</f>
        <v>8</v>
      </c>
      <c r="J9" s="192">
        <f>COUNTA(M9,N9,R9,S9,Y9,T9,X9,Z9,AD9,AE9,AF9,AP9,AJ9,AK9,AL9,AQ9,AU9,AV9,AW9,BA9,BB9,BC9,BG9,BH9,BI9,BL9,BM9,BQ9,BS9,BT9,BX9,CB9,CC9,#REF!,CD9)</f>
        <v>26</v>
      </c>
      <c r="K9" s="181"/>
      <c r="L9" s="115"/>
      <c r="M9" s="182"/>
      <c r="N9" s="182"/>
      <c r="O9" s="183"/>
      <c r="P9" s="184"/>
      <c r="Q9" s="115" t="s">
        <v>6</v>
      </c>
      <c r="R9" s="182">
        <v>1</v>
      </c>
      <c r="S9" s="182">
        <v>2</v>
      </c>
      <c r="T9" s="185">
        <v>3</v>
      </c>
      <c r="U9" s="186">
        <v>206.53212513775344</v>
      </c>
      <c r="V9" s="184"/>
      <c r="W9" s="115" t="s">
        <v>5</v>
      </c>
      <c r="X9" s="182" t="s">
        <v>33</v>
      </c>
      <c r="Y9" s="182">
        <v>6</v>
      </c>
      <c r="Z9" s="182">
        <v>6</v>
      </c>
      <c r="AA9" s="183">
        <v>33.333333333333329</v>
      </c>
      <c r="AB9" s="184"/>
      <c r="AC9" s="115" t="s">
        <v>478</v>
      </c>
      <c r="AD9" s="182">
        <v>13</v>
      </c>
      <c r="AE9" s="182">
        <v>7</v>
      </c>
      <c r="AF9" s="185">
        <v>11</v>
      </c>
      <c r="AG9" s="186">
        <v>104.37950029555395</v>
      </c>
      <c r="AH9" s="180"/>
      <c r="AI9" s="115" t="s">
        <v>45</v>
      </c>
      <c r="AJ9" s="134">
        <v>2</v>
      </c>
      <c r="AK9" s="134" t="s">
        <v>32</v>
      </c>
      <c r="AL9" s="185" t="s">
        <v>32</v>
      </c>
      <c r="AM9" s="247">
        <v>121.43787921386328</v>
      </c>
      <c r="AN9" s="180"/>
      <c r="AO9" s="115" t="s">
        <v>45</v>
      </c>
      <c r="AP9" s="194" t="s">
        <v>32</v>
      </c>
      <c r="AQ9" s="185" t="s">
        <v>32</v>
      </c>
      <c r="AR9" s="186">
        <v>9.0909090909090917</v>
      </c>
      <c r="AS9" s="180"/>
      <c r="AT9" s="116" t="s">
        <v>5</v>
      </c>
      <c r="AU9" s="182">
        <v>1</v>
      </c>
      <c r="AV9" s="182">
        <v>1</v>
      </c>
      <c r="AW9" s="185">
        <v>1</v>
      </c>
      <c r="AX9" s="186">
        <v>320.96910013008056</v>
      </c>
      <c r="AY9" s="180"/>
      <c r="AZ9" s="115"/>
      <c r="BA9" s="182"/>
      <c r="BB9" s="182"/>
      <c r="BC9" s="185"/>
      <c r="BD9" s="186"/>
      <c r="BE9" s="187"/>
      <c r="BF9" s="134" t="s">
        <v>45</v>
      </c>
      <c r="BG9" s="182">
        <v>1</v>
      </c>
      <c r="BH9" s="182">
        <v>1</v>
      </c>
      <c r="BI9" s="182">
        <v>1</v>
      </c>
      <c r="BJ9" s="182">
        <v>1</v>
      </c>
      <c r="BK9" s="182">
        <v>1</v>
      </c>
      <c r="BL9" s="182">
        <v>1</v>
      </c>
      <c r="BM9" s="185">
        <v>1</v>
      </c>
      <c r="BN9" s="247">
        <v>733.39848783037655</v>
      </c>
      <c r="BO9" s="180"/>
      <c r="BP9" s="115"/>
      <c r="BQ9" s="182"/>
      <c r="BR9" s="182"/>
      <c r="BS9" s="182"/>
      <c r="BT9" s="185"/>
      <c r="BU9" s="247"/>
      <c r="BV9" s="180"/>
      <c r="BW9" s="115"/>
      <c r="BX9" s="185"/>
      <c r="BY9" s="247"/>
      <c r="BZ9" s="180"/>
      <c r="CA9" s="115" t="s">
        <v>72</v>
      </c>
      <c r="CB9" s="182">
        <v>6</v>
      </c>
      <c r="CC9" s="182">
        <v>4</v>
      </c>
      <c r="CD9" s="185">
        <v>4</v>
      </c>
      <c r="CE9" s="248">
        <v>186.58234073056184</v>
      </c>
      <c r="CF9" s="249"/>
      <c r="CG9" s="250"/>
    </row>
    <row r="10" spans="1:85" s="251" customFormat="1" ht="12.75" customHeight="1" x14ac:dyDescent="0.2">
      <c r="A10" s="33">
        <v>1</v>
      </c>
      <c r="B10" s="112" t="s">
        <v>44</v>
      </c>
      <c r="C10" s="112" t="s">
        <v>266</v>
      </c>
      <c r="D10" s="34" t="s">
        <v>267</v>
      </c>
      <c r="E10" s="113" t="s">
        <v>469</v>
      </c>
      <c r="F10" s="114"/>
      <c r="G10" s="414">
        <f>BD10+AX10+AR10+AG10+U10+O10+AA10+AM10</f>
        <v>744.40318606811911</v>
      </c>
      <c r="H10" s="156">
        <f>BD10+AX10+AR10+AG10+U10+O10+AA10+BN10+BU10+BY10+CE10+AM10</f>
        <v>1351.7922781633918</v>
      </c>
      <c r="I10" s="192">
        <f>COUNTA(L10,Q10,W10,AC10,AI10,AO10,AT10,AZ10,BF10,BP10,BW10,CA10)</f>
        <v>5</v>
      </c>
      <c r="J10" s="192">
        <f>COUNTA(M10,N10,R10,S10,Y10,T10,X10,Z10,AD10,AE10,AF10,AP10,AJ10,AK10,AL10,AQ10,AU10,AV10,AW10,BA10,BB10,BC10,BG10,BH10,BI10,BL10,BM10,BQ10,BS10,BT10,BX10,CB10,CC10,#REF!,CD10)</f>
        <v>15</v>
      </c>
      <c r="K10" s="181"/>
      <c r="L10" s="115" t="s">
        <v>18</v>
      </c>
      <c r="M10" s="182">
        <v>1</v>
      </c>
      <c r="N10" s="182">
        <v>1</v>
      </c>
      <c r="O10" s="183">
        <v>216.90196080028514</v>
      </c>
      <c r="P10" s="184"/>
      <c r="Q10" s="115"/>
      <c r="R10" s="182"/>
      <c r="S10" s="182"/>
      <c r="T10" s="185"/>
      <c r="U10" s="186"/>
      <c r="V10" s="184"/>
      <c r="W10" s="115"/>
      <c r="X10" s="182"/>
      <c r="Y10" s="182"/>
      <c r="Z10" s="182"/>
      <c r="AA10" s="183"/>
      <c r="AB10" s="184"/>
      <c r="AC10" s="115" t="s">
        <v>99</v>
      </c>
      <c r="AD10" s="182">
        <v>1</v>
      </c>
      <c r="AE10" s="182">
        <v>3</v>
      </c>
      <c r="AF10" s="185">
        <v>2</v>
      </c>
      <c r="AG10" s="186">
        <v>206.53212513775341</v>
      </c>
      <c r="AH10" s="180"/>
      <c r="AI10" s="115"/>
      <c r="AJ10" s="134"/>
      <c r="AK10" s="134"/>
      <c r="AL10" s="185"/>
      <c r="AM10" s="247"/>
      <c r="AN10" s="180"/>
      <c r="AO10" s="115"/>
      <c r="AP10" s="194"/>
      <c r="AQ10" s="185"/>
      <c r="AR10" s="186"/>
      <c r="AS10" s="180"/>
      <c r="AT10" s="116" t="s">
        <v>44</v>
      </c>
      <c r="AU10" s="182">
        <v>1</v>
      </c>
      <c r="AV10" s="182">
        <v>1</v>
      </c>
      <c r="AW10" s="185">
        <v>1</v>
      </c>
      <c r="AX10" s="186">
        <v>320.96910013008056</v>
      </c>
      <c r="AY10" s="180"/>
      <c r="AZ10" s="115"/>
      <c r="BA10" s="182"/>
      <c r="BB10" s="182"/>
      <c r="BC10" s="185"/>
      <c r="BD10" s="186"/>
      <c r="BE10" s="187"/>
      <c r="BF10" s="134"/>
      <c r="BG10" s="182"/>
      <c r="BH10" s="182"/>
      <c r="BI10" s="182"/>
      <c r="BJ10" s="182"/>
      <c r="BK10" s="182"/>
      <c r="BL10" s="182"/>
      <c r="BM10" s="185"/>
      <c r="BN10" s="247"/>
      <c r="BO10" s="180"/>
      <c r="BP10" s="115" t="s">
        <v>99</v>
      </c>
      <c r="BQ10" s="182">
        <v>3</v>
      </c>
      <c r="BR10" s="182">
        <v>3</v>
      </c>
      <c r="BS10" s="182">
        <v>3</v>
      </c>
      <c r="BT10" s="185">
        <v>1</v>
      </c>
      <c r="BU10" s="247">
        <v>357.1893960693165</v>
      </c>
      <c r="BV10" s="180"/>
      <c r="BW10" s="115"/>
      <c r="BX10" s="185"/>
      <c r="BY10" s="247"/>
      <c r="BZ10" s="180"/>
      <c r="CA10" s="115" t="s">
        <v>99</v>
      </c>
      <c r="CB10" s="182">
        <v>3</v>
      </c>
      <c r="CC10" s="182">
        <v>1</v>
      </c>
      <c r="CD10" s="185">
        <v>5</v>
      </c>
      <c r="CE10" s="248">
        <v>250.19969602595626</v>
      </c>
      <c r="CF10" s="249"/>
      <c r="CG10" s="250"/>
    </row>
    <row r="11" spans="1:85" s="251" customFormat="1" ht="12.75" customHeight="1" x14ac:dyDescent="0.2">
      <c r="A11" s="33">
        <v>2</v>
      </c>
      <c r="B11" s="112" t="s">
        <v>46</v>
      </c>
      <c r="C11" s="112" t="s">
        <v>871</v>
      </c>
      <c r="D11" s="34" t="s">
        <v>129</v>
      </c>
      <c r="E11" s="113" t="s">
        <v>662</v>
      </c>
      <c r="F11" s="114"/>
      <c r="G11" s="414">
        <f>BD11+AX11+AR11+AG11+U11+O11+AA11+AM11</f>
        <v>1109.9318971585203</v>
      </c>
      <c r="H11" s="156">
        <f>BD11+AX11+AR11+AG11+U11+O11+AA11+BN11+BU11+BY11+CE11+AM11</f>
        <v>1346.4812853765723</v>
      </c>
      <c r="I11" s="192">
        <f>COUNTA(L11,Q11,W11,AC11,AI11,AO11,AT11,AZ11,BF11,BP11,BW11,CA11)</f>
        <v>7</v>
      </c>
      <c r="J11" s="192">
        <f>COUNTA(M11,N11,R11,S11,Y11,T11,X11,Z11,AD11,AE11,AF11,AP11,AJ11,AK11,AL11,AQ11,AU11,AV11,AW11,BA11,BB11,BC11,BG11,BH11,BI11,BL11,BM11,BQ11,BS11,BT11,BX11,CB11,CC11,#REF!,CD11)</f>
        <v>18</v>
      </c>
      <c r="K11" s="181"/>
      <c r="L11" s="115" t="s">
        <v>19</v>
      </c>
      <c r="M11" s="182">
        <v>4</v>
      </c>
      <c r="N11" s="182">
        <v>1</v>
      </c>
      <c r="O11" s="183">
        <v>174.54119982655925</v>
      </c>
      <c r="P11" s="184"/>
      <c r="Q11" s="115"/>
      <c r="R11" s="182"/>
      <c r="S11" s="182"/>
      <c r="T11" s="185"/>
      <c r="U11" s="186"/>
      <c r="V11" s="184"/>
      <c r="W11" s="115"/>
      <c r="X11" s="182"/>
      <c r="Y11" s="182"/>
      <c r="Z11" s="182"/>
      <c r="AA11" s="183"/>
      <c r="AB11" s="184"/>
      <c r="AC11" s="115" t="s">
        <v>663</v>
      </c>
      <c r="AD11" s="182">
        <v>1</v>
      </c>
      <c r="AE11" s="182">
        <v>2</v>
      </c>
      <c r="AF11" s="185">
        <v>1</v>
      </c>
      <c r="AG11" s="186">
        <v>314.5058642154288</v>
      </c>
      <c r="AH11" s="180"/>
      <c r="AI11" s="115" t="s">
        <v>46</v>
      </c>
      <c r="AJ11" s="134" t="s">
        <v>32</v>
      </c>
      <c r="AK11" s="134">
        <v>1</v>
      </c>
      <c r="AL11" s="185" t="s">
        <v>32</v>
      </c>
      <c r="AM11" s="247">
        <v>141.11484583716975</v>
      </c>
      <c r="AN11" s="180"/>
      <c r="AO11" s="115" t="s">
        <v>46</v>
      </c>
      <c r="AP11" s="194">
        <v>4</v>
      </c>
      <c r="AQ11" s="185">
        <v>4</v>
      </c>
      <c r="AR11" s="186">
        <v>174.54119982655925</v>
      </c>
      <c r="AS11" s="180"/>
      <c r="AT11" s="116" t="s">
        <v>46</v>
      </c>
      <c r="AU11" s="182">
        <v>1</v>
      </c>
      <c r="AV11" s="182">
        <v>1</v>
      </c>
      <c r="AW11" s="185">
        <v>3</v>
      </c>
      <c r="AX11" s="186">
        <v>305.22878745280337</v>
      </c>
      <c r="AY11" s="180"/>
      <c r="AZ11" s="115"/>
      <c r="BA11" s="182"/>
      <c r="BB11" s="182"/>
      <c r="BC11" s="185"/>
      <c r="BD11" s="186"/>
      <c r="BE11" s="187"/>
      <c r="BF11" s="134"/>
      <c r="BG11" s="182"/>
      <c r="BH11" s="182"/>
      <c r="BI11" s="182"/>
      <c r="BJ11" s="182"/>
      <c r="BK11" s="182"/>
      <c r="BL11" s="182"/>
      <c r="BM11" s="185"/>
      <c r="BN11" s="247"/>
      <c r="BO11" s="180"/>
      <c r="BP11" s="115"/>
      <c r="BQ11" s="182"/>
      <c r="BR11" s="182"/>
      <c r="BS11" s="182"/>
      <c r="BT11" s="185"/>
      <c r="BU11" s="247"/>
      <c r="BV11" s="180"/>
      <c r="BW11" s="115" t="s">
        <v>46</v>
      </c>
      <c r="BX11" s="185" t="s">
        <v>32</v>
      </c>
      <c r="BY11" s="247">
        <v>9.0909090909090917</v>
      </c>
      <c r="BZ11" s="180"/>
      <c r="CA11" s="115" t="s">
        <v>162</v>
      </c>
      <c r="CB11" s="182">
        <v>2</v>
      </c>
      <c r="CC11" s="182">
        <v>3</v>
      </c>
      <c r="CD11" s="185">
        <v>3</v>
      </c>
      <c r="CE11" s="248">
        <v>227.45847912714291</v>
      </c>
      <c r="CF11" s="249"/>
      <c r="CG11" s="250"/>
    </row>
    <row r="12" spans="1:85" s="251" customFormat="1" ht="12.75" customHeight="1" x14ac:dyDescent="0.2">
      <c r="A12" s="33">
        <v>3</v>
      </c>
      <c r="B12" s="112" t="s">
        <v>46</v>
      </c>
      <c r="C12" s="112" t="s">
        <v>865</v>
      </c>
      <c r="D12" s="34" t="s">
        <v>247</v>
      </c>
      <c r="E12" s="113" t="s">
        <v>628</v>
      </c>
      <c r="F12" s="114"/>
      <c r="G12" s="414">
        <f>BD12+AX12+AR12+AG12+U12+O12+AA12+AM12</f>
        <v>925.06454186312612</v>
      </c>
      <c r="H12" s="156">
        <f>BD12+AX12+AR12+AG12+U12+O12+AA12+BN12+BU12+BY12+CE12+AM12</f>
        <v>1242.0560510899406</v>
      </c>
      <c r="I12" s="192">
        <f>COUNTA(L12,Q12,W12,AC12,AI12,AO12,AT12,AZ12,BF12,BP12,BW12,CA12)</f>
        <v>5</v>
      </c>
      <c r="J12" s="192">
        <f>COUNTA(M12,N12,R12,S12,Y12,T12,X12,Z12,AD12,AE12,AF12,AP12,AJ12,AK12,AL12,AQ12,AU12,AV12,AW12,BA12,BB12,BC12,BG12,BH12,BI12,BL12,BM12,BQ12,BS12,BT12,BX12,CB12,CC12,#REF!,CD12)</f>
        <v>15</v>
      </c>
      <c r="K12" s="181"/>
      <c r="L12" s="115"/>
      <c r="M12" s="182"/>
      <c r="N12" s="182"/>
      <c r="O12" s="183"/>
      <c r="P12" s="184"/>
      <c r="Q12" s="115"/>
      <c r="R12" s="182"/>
      <c r="S12" s="182"/>
      <c r="T12" s="185"/>
      <c r="U12" s="186"/>
      <c r="V12" s="184"/>
      <c r="W12" s="115"/>
      <c r="X12" s="182"/>
      <c r="Y12" s="182"/>
      <c r="Z12" s="182"/>
      <c r="AA12" s="183"/>
      <c r="AB12" s="184"/>
      <c r="AC12" s="115" t="s">
        <v>544</v>
      </c>
      <c r="AD12" s="182">
        <v>3</v>
      </c>
      <c r="AE12" s="182">
        <v>2</v>
      </c>
      <c r="AF12" s="185">
        <v>4</v>
      </c>
      <c r="AG12" s="186">
        <v>248.15849619939704</v>
      </c>
      <c r="AH12" s="180"/>
      <c r="AI12" s="115" t="s">
        <v>46</v>
      </c>
      <c r="AJ12" s="134">
        <v>2</v>
      </c>
      <c r="AK12" s="134">
        <v>2</v>
      </c>
      <c r="AL12" s="185" t="s">
        <v>32</v>
      </c>
      <c r="AM12" s="247">
        <v>192.87575842772659</v>
      </c>
      <c r="AN12" s="180"/>
      <c r="AO12" s="115" t="s">
        <v>46</v>
      </c>
      <c r="AP12" s="194">
        <v>2</v>
      </c>
      <c r="AQ12" s="185">
        <v>1</v>
      </c>
      <c r="AR12" s="186">
        <v>214.82209969647869</v>
      </c>
      <c r="AS12" s="180"/>
      <c r="AT12" s="116" t="s">
        <v>46</v>
      </c>
      <c r="AU12" s="182">
        <v>4</v>
      </c>
      <c r="AV12" s="182">
        <v>3</v>
      </c>
      <c r="AW12" s="185">
        <v>1</v>
      </c>
      <c r="AX12" s="186">
        <v>269.20818753952375</v>
      </c>
      <c r="AY12" s="180"/>
      <c r="AZ12" s="115"/>
      <c r="BA12" s="182"/>
      <c r="BB12" s="182"/>
      <c r="BC12" s="185"/>
      <c r="BD12" s="186"/>
      <c r="BE12" s="187"/>
      <c r="BF12" s="134"/>
      <c r="BG12" s="182"/>
      <c r="BH12" s="182"/>
      <c r="BI12" s="182"/>
      <c r="BJ12" s="182"/>
      <c r="BK12" s="182"/>
      <c r="BL12" s="182"/>
      <c r="BM12" s="185"/>
      <c r="BN12" s="247"/>
      <c r="BO12" s="180"/>
      <c r="BP12" s="115" t="s">
        <v>77</v>
      </c>
      <c r="BQ12" s="182">
        <v>4</v>
      </c>
      <c r="BR12" s="182">
        <v>2</v>
      </c>
      <c r="BS12" s="182">
        <v>3</v>
      </c>
      <c r="BT12" s="185">
        <v>2</v>
      </c>
      <c r="BU12" s="247">
        <v>316.9915092268144</v>
      </c>
      <c r="BV12" s="180"/>
      <c r="BW12" s="115"/>
      <c r="BX12" s="185"/>
      <c r="BY12" s="247"/>
      <c r="BZ12" s="180"/>
      <c r="CA12" s="115"/>
      <c r="CB12" s="182"/>
      <c r="CC12" s="182"/>
      <c r="CD12" s="185"/>
      <c r="CE12" s="248"/>
      <c r="CF12" s="249"/>
      <c r="CG12" s="250"/>
    </row>
    <row r="13" spans="1:85" s="251" customFormat="1" ht="12.75" customHeight="1" x14ac:dyDescent="0.2">
      <c r="A13" s="33">
        <v>2</v>
      </c>
      <c r="B13" s="112" t="s">
        <v>44</v>
      </c>
      <c r="C13" s="112" t="s">
        <v>353</v>
      </c>
      <c r="D13" s="34" t="s">
        <v>115</v>
      </c>
      <c r="E13" s="113" t="s">
        <v>428</v>
      </c>
      <c r="F13" s="114"/>
      <c r="G13" s="414">
        <f>BD13+AX13+AR13+AG13+U13+O13+AA13+AM13</f>
        <v>714.91815033843682</v>
      </c>
      <c r="H13" s="156">
        <f>BD13+AX13+AR13+AG13+U13+O13+AA13+BN13+BU13+BY13+CE13+AM13</f>
        <v>1216.718366612994</v>
      </c>
      <c r="I13" s="192">
        <f>COUNTA(L13,Q13,W13,AC13,AI13,AO13,AT13,AZ13,BF13,BP13,BW13,CA13)</f>
        <v>5</v>
      </c>
      <c r="J13" s="192">
        <f>COUNTA(M13,N13,R13,S13,Y13,T13,X13,Z13,AD13,AE13,AF13,AP13,AJ13,AK13,AL13,AQ13,AU13,AV13,AW13,BA13,BB13,BC13,BG13,BH13,BI13,BL13,BM13,BQ13,BS13,BT13,BX13,CB13,CC13,#REF!,CD13)</f>
        <v>16</v>
      </c>
      <c r="K13" s="181"/>
      <c r="L13" s="115"/>
      <c r="M13" s="182"/>
      <c r="N13" s="182"/>
      <c r="O13" s="183"/>
      <c r="P13" s="184"/>
      <c r="Q13" s="115" t="s">
        <v>44</v>
      </c>
      <c r="R13" s="182">
        <v>1</v>
      </c>
      <c r="S13" s="182">
        <v>1</v>
      </c>
      <c r="T13" s="185">
        <v>1</v>
      </c>
      <c r="U13" s="186">
        <v>320.96910013008056</v>
      </c>
      <c r="V13" s="184"/>
      <c r="W13" s="115" t="s">
        <v>44</v>
      </c>
      <c r="X13" s="182">
        <v>1</v>
      </c>
      <c r="Y13" s="182" t="s">
        <v>32</v>
      </c>
      <c r="Z13" s="182" t="s">
        <v>32</v>
      </c>
      <c r="AA13" s="183">
        <v>141.11484583716975</v>
      </c>
      <c r="AB13" s="184"/>
      <c r="AC13" s="115" t="s">
        <v>75</v>
      </c>
      <c r="AD13" s="182">
        <v>5</v>
      </c>
      <c r="AE13" s="182">
        <v>3</v>
      </c>
      <c r="AF13" s="185">
        <v>2</v>
      </c>
      <c r="AG13" s="186">
        <v>252.8342043711865</v>
      </c>
      <c r="AH13" s="180"/>
      <c r="AI13" s="115"/>
      <c r="AJ13" s="134"/>
      <c r="AK13" s="134"/>
      <c r="AL13" s="185"/>
      <c r="AM13" s="247"/>
      <c r="AN13" s="180"/>
      <c r="AO13" s="115"/>
      <c r="AP13" s="194"/>
      <c r="AQ13" s="185"/>
      <c r="AR13" s="186"/>
      <c r="AS13" s="180"/>
      <c r="AT13" s="116"/>
      <c r="AU13" s="182"/>
      <c r="AV13" s="182"/>
      <c r="AW13" s="185"/>
      <c r="AX13" s="186"/>
      <c r="AY13" s="180"/>
      <c r="AZ13" s="115"/>
      <c r="BA13" s="182"/>
      <c r="BB13" s="182"/>
      <c r="BC13" s="185"/>
      <c r="BD13" s="186"/>
      <c r="BE13" s="187"/>
      <c r="BF13" s="134"/>
      <c r="BG13" s="182"/>
      <c r="BH13" s="182"/>
      <c r="BI13" s="182"/>
      <c r="BJ13" s="182"/>
      <c r="BK13" s="182"/>
      <c r="BL13" s="182"/>
      <c r="BM13" s="185"/>
      <c r="BN13" s="247"/>
      <c r="BO13" s="180"/>
      <c r="BP13" s="115" t="s">
        <v>1044</v>
      </c>
      <c r="BQ13" s="182">
        <v>6</v>
      </c>
      <c r="BR13" s="182">
        <v>2</v>
      </c>
      <c r="BS13" s="182">
        <v>3</v>
      </c>
      <c r="BT13" s="185" t="s">
        <v>32</v>
      </c>
      <c r="BU13" s="247">
        <v>209.78991619275482</v>
      </c>
      <c r="BV13" s="180"/>
      <c r="BW13" s="115"/>
      <c r="BX13" s="185"/>
      <c r="BY13" s="247"/>
      <c r="BZ13" s="180"/>
      <c r="CA13" s="115" t="s">
        <v>71</v>
      </c>
      <c r="CB13" s="182">
        <v>3</v>
      </c>
      <c r="CC13" s="182">
        <v>1</v>
      </c>
      <c r="CD13" s="185">
        <v>1</v>
      </c>
      <c r="CE13" s="248">
        <v>292.01030008180248</v>
      </c>
      <c r="CF13" s="249"/>
      <c r="CG13" s="250"/>
    </row>
    <row r="14" spans="1:85" s="251" customFormat="1" ht="12.75" customHeight="1" x14ac:dyDescent="0.2">
      <c r="A14" s="33">
        <v>4</v>
      </c>
      <c r="B14" s="112" t="s">
        <v>46</v>
      </c>
      <c r="C14" s="112" t="s">
        <v>869</v>
      </c>
      <c r="D14" s="34" t="s">
        <v>160</v>
      </c>
      <c r="E14" s="113" t="s">
        <v>769</v>
      </c>
      <c r="F14" s="114"/>
      <c r="G14" s="414">
        <f>BD14+AX14+AR14+AG14+U14+O14+AA14+AM14</f>
        <v>540.42918375353008</v>
      </c>
      <c r="H14" s="156">
        <f>BD14+AX14+AR14+AG14+U14+O14+AA14+BN14+BU14+BY14+CE14+AM14</f>
        <v>1178.5138863539437</v>
      </c>
      <c r="I14" s="192">
        <f>COUNTA(L14,Q14,W14,AC14,AI14,AO14,AT14,AZ14,BF14,BP14,BW14,CA14)</f>
        <v>7</v>
      </c>
      <c r="J14" s="192">
        <f>COUNTA(M14,N14,R14,S14,Y14,T14,X14,Z14,AD14,AE14,AF14,AP14,AJ14,AK14,AL14,AQ14,AU14,AV14,AW14,BA14,BB14,BC14,BG14,BH14,BI14,BL14,BM14,BQ14,BS14,BT14,BX14,CB14,CC14,#REF!,CD14)</f>
        <v>21</v>
      </c>
      <c r="K14" s="181"/>
      <c r="L14" s="115"/>
      <c r="M14" s="182"/>
      <c r="N14" s="182"/>
      <c r="O14" s="183"/>
      <c r="P14" s="184"/>
      <c r="Q14" s="115"/>
      <c r="R14" s="182"/>
      <c r="S14" s="182"/>
      <c r="T14" s="185"/>
      <c r="U14" s="186"/>
      <c r="V14" s="184"/>
      <c r="W14" s="115"/>
      <c r="X14" s="182"/>
      <c r="Y14" s="182"/>
      <c r="Z14" s="182"/>
      <c r="AA14" s="183"/>
      <c r="AB14" s="184"/>
      <c r="AC14" s="115" t="s">
        <v>544</v>
      </c>
      <c r="AD14" s="182">
        <v>7</v>
      </c>
      <c r="AE14" s="182">
        <v>7</v>
      </c>
      <c r="AF14" s="185">
        <v>5</v>
      </c>
      <c r="AG14" s="186">
        <v>126.95783666175663</v>
      </c>
      <c r="AH14" s="180"/>
      <c r="AI14" s="115" t="s">
        <v>46</v>
      </c>
      <c r="AJ14" s="134">
        <v>3</v>
      </c>
      <c r="AK14" s="134">
        <v>4</v>
      </c>
      <c r="AL14" s="185" t="s">
        <v>32</v>
      </c>
      <c r="AM14" s="247">
        <v>138.10454588052994</v>
      </c>
      <c r="AN14" s="180"/>
      <c r="AO14" s="115" t="s">
        <v>46</v>
      </c>
      <c r="AP14" s="194">
        <v>7</v>
      </c>
      <c r="AQ14" s="185">
        <v>9</v>
      </c>
      <c r="AR14" s="186">
        <v>118.58899415858268</v>
      </c>
      <c r="AS14" s="180"/>
      <c r="AT14" s="116" t="s">
        <v>46</v>
      </c>
      <c r="AU14" s="182">
        <v>7</v>
      </c>
      <c r="AV14" s="182">
        <v>6</v>
      </c>
      <c r="AW14" s="185">
        <v>5</v>
      </c>
      <c r="AX14" s="186">
        <v>156.77780705266082</v>
      </c>
      <c r="AY14" s="180"/>
      <c r="AZ14" s="115"/>
      <c r="BA14" s="182"/>
      <c r="BB14" s="182"/>
      <c r="BC14" s="185"/>
      <c r="BD14" s="186"/>
      <c r="BE14" s="187"/>
      <c r="BF14" s="134" t="s">
        <v>46</v>
      </c>
      <c r="BG14" s="182">
        <v>2</v>
      </c>
      <c r="BH14" s="182">
        <v>2</v>
      </c>
      <c r="BI14" s="182">
        <v>2</v>
      </c>
      <c r="BJ14" s="182">
        <v>2</v>
      </c>
      <c r="BK14" s="182" t="s">
        <v>32</v>
      </c>
      <c r="BL14" s="182">
        <v>2</v>
      </c>
      <c r="BM14" s="185">
        <v>2</v>
      </c>
      <c r="BN14" s="247">
        <v>493.06179973983888</v>
      </c>
      <c r="BO14" s="180"/>
      <c r="BP14" s="115"/>
      <c r="BQ14" s="182"/>
      <c r="BR14" s="182"/>
      <c r="BS14" s="182"/>
      <c r="BT14" s="185"/>
      <c r="BU14" s="247"/>
      <c r="BV14" s="180"/>
      <c r="BW14" s="115" t="s">
        <v>46</v>
      </c>
      <c r="BX14" s="185">
        <v>6</v>
      </c>
      <c r="BY14" s="247">
        <v>57.177868893200355</v>
      </c>
      <c r="BZ14" s="180"/>
      <c r="CA14" s="115" t="s">
        <v>78</v>
      </c>
      <c r="CB14" s="182">
        <v>6</v>
      </c>
      <c r="CC14" s="182">
        <v>7</v>
      </c>
      <c r="CD14" s="185">
        <v>5</v>
      </c>
      <c r="CE14" s="248">
        <v>87.845033967374221</v>
      </c>
      <c r="CF14" s="249"/>
      <c r="CG14" s="250"/>
    </row>
    <row r="15" spans="1:85" s="251" customFormat="1" ht="12.75" customHeight="1" x14ac:dyDescent="0.2">
      <c r="A15" s="33">
        <v>5</v>
      </c>
      <c r="B15" s="112" t="s">
        <v>46</v>
      </c>
      <c r="C15" s="112">
        <v>4331</v>
      </c>
      <c r="D15" s="34" t="s">
        <v>126</v>
      </c>
      <c r="E15" s="113" t="s">
        <v>1116</v>
      </c>
      <c r="F15" s="114"/>
      <c r="G15" s="414"/>
      <c r="H15" s="156">
        <f>BD15+AX15+AR15+AG15+U15+O15+AA15+BN15+BU15+BY15+CE15+AM15</f>
        <v>1130.7568280412706</v>
      </c>
      <c r="I15" s="192">
        <f>COUNTA(L15,Q15,W15,AC15,AI15,AO15,AT15,AZ15,BF15,BP15,BW15,CA15)</f>
        <v>3</v>
      </c>
      <c r="J15" s="192">
        <f>COUNTA(M15,N15,R15,S15,Y15,T15,X15,Z15,AD15,AE15,AF15,AP15,AJ15,AK15,AL15,AQ15,AU15,AV15,AW15,BA15,BB15,BC15,BG15,BH15,BI15,BL15,BM15,BQ15,BS15,BT15,BX15,CB15,CC15,#REF!,CD15)</f>
        <v>12</v>
      </c>
      <c r="K15" s="181"/>
      <c r="L15" s="115"/>
      <c r="M15" s="182"/>
      <c r="N15" s="182"/>
      <c r="O15" s="183"/>
      <c r="P15" s="184"/>
      <c r="Q15" s="115"/>
      <c r="R15" s="182"/>
      <c r="S15" s="182"/>
      <c r="T15" s="185"/>
      <c r="U15" s="186"/>
      <c r="V15" s="184"/>
      <c r="W15" s="115"/>
      <c r="X15" s="182"/>
      <c r="Y15" s="182"/>
      <c r="Z15" s="182"/>
      <c r="AA15" s="183"/>
      <c r="AB15" s="184"/>
      <c r="AC15" s="115"/>
      <c r="AD15" s="182"/>
      <c r="AE15" s="182"/>
      <c r="AF15" s="185"/>
      <c r="AG15" s="186"/>
      <c r="AH15" s="180"/>
      <c r="AI15" s="115"/>
      <c r="AJ15" s="134"/>
      <c r="AK15" s="134"/>
      <c r="AL15" s="185"/>
      <c r="AM15" s="247"/>
      <c r="AN15" s="180"/>
      <c r="AO15" s="115"/>
      <c r="AP15" s="194"/>
      <c r="AQ15" s="185"/>
      <c r="AR15" s="186"/>
      <c r="AS15" s="180"/>
      <c r="AT15" s="116"/>
      <c r="AU15" s="182"/>
      <c r="AV15" s="182"/>
      <c r="AW15" s="185"/>
      <c r="AX15" s="186"/>
      <c r="AY15" s="180"/>
      <c r="AZ15" s="115"/>
      <c r="BA15" s="182"/>
      <c r="BB15" s="182"/>
      <c r="BC15" s="185"/>
      <c r="BD15" s="186"/>
      <c r="BE15" s="187"/>
      <c r="BF15" s="134" t="s">
        <v>46</v>
      </c>
      <c r="BG15" s="182">
        <v>1</v>
      </c>
      <c r="BH15" s="182">
        <v>1</v>
      </c>
      <c r="BI15" s="182">
        <v>1</v>
      </c>
      <c r="BJ15" s="182">
        <v>1</v>
      </c>
      <c r="BK15" s="182">
        <v>1</v>
      </c>
      <c r="BL15" s="182">
        <v>1</v>
      </c>
      <c r="BM15" s="185">
        <v>1</v>
      </c>
      <c r="BN15" s="247">
        <v>742.14419939295738</v>
      </c>
      <c r="BO15" s="180"/>
      <c r="BP15" s="115" t="s">
        <v>77</v>
      </c>
      <c r="BQ15" s="182">
        <v>5</v>
      </c>
      <c r="BR15" s="182" t="s">
        <v>32</v>
      </c>
      <c r="BS15" s="182">
        <v>5</v>
      </c>
      <c r="BT15" s="185">
        <v>5</v>
      </c>
      <c r="BU15" s="247">
        <v>147.24098392748999</v>
      </c>
      <c r="BV15" s="180"/>
      <c r="BW15" s="115"/>
      <c r="BX15" s="185"/>
      <c r="BY15" s="247"/>
      <c r="BZ15" s="180"/>
      <c r="CA15" s="115" t="s">
        <v>78</v>
      </c>
      <c r="CB15" s="182">
        <v>2</v>
      </c>
      <c r="CC15" s="182">
        <v>3</v>
      </c>
      <c r="CD15" s="185">
        <v>3</v>
      </c>
      <c r="CE15" s="248">
        <v>241.37164472082321</v>
      </c>
      <c r="CF15" s="249"/>
      <c r="CG15" s="250"/>
    </row>
    <row r="16" spans="1:85" s="251" customFormat="1" ht="12.75" customHeight="1" x14ac:dyDescent="0.2">
      <c r="A16" s="33">
        <v>6</v>
      </c>
      <c r="B16" s="112" t="s">
        <v>46</v>
      </c>
      <c r="C16" s="112" t="s">
        <v>864</v>
      </c>
      <c r="D16" s="34" t="s">
        <v>1091</v>
      </c>
      <c r="E16" s="113" t="s">
        <v>543</v>
      </c>
      <c r="F16" s="114"/>
      <c r="G16" s="414">
        <f>BD16+AX16+AR16+AG16+U16+O16+AA16+AM16</f>
        <v>314.5058642154288</v>
      </c>
      <c r="H16" s="156">
        <f>BD16+AX16+AR16+AG16+U16+O16+AA16+BN16+BU16+BY16+CE16+AM16</f>
        <v>1061.046420710871</v>
      </c>
      <c r="I16" s="192">
        <f>COUNTA(L16,Q16,W16,AC16,AI16,AO16,AT16,AZ16,BF16,BP16,BW16,CA16)</f>
        <v>4</v>
      </c>
      <c r="J16" s="192">
        <f>COUNTA(M16,N16,R16,S16,Y16,T16,X16,Z16,AD16,AE16,AF16,AP16,AJ16,AK16,AL16,AQ16,AU16,AV16,AW16,BA16,BB16,BC16,BG16,BH16,BI16,BL16,BM16,BQ16,BS16,BT16,BX16,CB16,CC16,#REF!,CD16)</f>
        <v>11</v>
      </c>
      <c r="K16" s="181"/>
      <c r="L16" s="115"/>
      <c r="M16" s="182"/>
      <c r="N16" s="182"/>
      <c r="O16" s="183"/>
      <c r="P16" s="184"/>
      <c r="Q16" s="115"/>
      <c r="R16" s="182"/>
      <c r="S16" s="182"/>
      <c r="T16" s="185"/>
      <c r="U16" s="186"/>
      <c r="V16" s="184"/>
      <c r="W16" s="115"/>
      <c r="X16" s="182"/>
      <c r="Y16" s="182"/>
      <c r="Z16" s="182"/>
      <c r="AA16" s="183"/>
      <c r="AB16" s="184"/>
      <c r="AC16" s="115" t="s">
        <v>544</v>
      </c>
      <c r="AD16" s="182">
        <v>2</v>
      </c>
      <c r="AE16" s="182">
        <v>1</v>
      </c>
      <c r="AF16" s="185">
        <v>1</v>
      </c>
      <c r="AG16" s="186">
        <v>314.5058642154288</v>
      </c>
      <c r="AH16" s="180"/>
      <c r="AI16" s="115"/>
      <c r="AJ16" s="134"/>
      <c r="AK16" s="134"/>
      <c r="AL16" s="185"/>
      <c r="AM16" s="247"/>
      <c r="AN16" s="180"/>
      <c r="AO16" s="115"/>
      <c r="AP16" s="194"/>
      <c r="AQ16" s="185"/>
      <c r="AR16" s="186"/>
      <c r="AS16" s="180"/>
      <c r="AT16" s="116"/>
      <c r="AU16" s="182"/>
      <c r="AV16" s="182"/>
      <c r="AW16" s="185"/>
      <c r="AX16" s="186"/>
      <c r="AY16" s="180"/>
      <c r="AZ16" s="115"/>
      <c r="BA16" s="182"/>
      <c r="BB16" s="182"/>
      <c r="BC16" s="185"/>
      <c r="BD16" s="186"/>
      <c r="BE16" s="187"/>
      <c r="BF16" s="134"/>
      <c r="BG16" s="182"/>
      <c r="BH16" s="182"/>
      <c r="BI16" s="182"/>
      <c r="BJ16" s="182"/>
      <c r="BK16" s="182"/>
      <c r="BL16" s="182"/>
      <c r="BM16" s="185"/>
      <c r="BN16" s="247"/>
      <c r="BO16" s="180"/>
      <c r="BP16" s="115" t="s">
        <v>78</v>
      </c>
      <c r="BQ16" s="182">
        <v>2</v>
      </c>
      <c r="BR16" s="182">
        <v>1</v>
      </c>
      <c r="BS16" s="182">
        <v>2</v>
      </c>
      <c r="BT16" s="185">
        <v>2</v>
      </c>
      <c r="BU16" s="247">
        <v>405.3520802636823</v>
      </c>
      <c r="BV16" s="180"/>
      <c r="BW16" s="115" t="s">
        <v>46</v>
      </c>
      <c r="BX16" s="185">
        <v>2</v>
      </c>
      <c r="BY16" s="247">
        <v>98.31271780403334</v>
      </c>
      <c r="BZ16" s="180"/>
      <c r="CA16" s="115" t="s">
        <v>4</v>
      </c>
      <c r="CB16" s="182">
        <v>1</v>
      </c>
      <c r="CC16" s="182">
        <v>3</v>
      </c>
      <c r="CD16" s="185">
        <v>1</v>
      </c>
      <c r="CE16" s="248">
        <v>242.87575842772657</v>
      </c>
      <c r="CF16" s="249"/>
      <c r="CG16" s="250"/>
    </row>
    <row r="17" spans="1:85" s="251" customFormat="1" ht="12.75" customHeight="1" x14ac:dyDescent="0.2">
      <c r="A17" s="33">
        <v>3</v>
      </c>
      <c r="B17" s="112" t="s">
        <v>45</v>
      </c>
      <c r="C17" s="112" t="s">
        <v>211</v>
      </c>
      <c r="D17" s="34" t="s">
        <v>394</v>
      </c>
      <c r="E17" s="113" t="s">
        <v>495</v>
      </c>
      <c r="F17" s="114"/>
      <c r="G17" s="414">
        <f>BD17+AX17+AR17+AG17+U17+O17+AA17+AM17</f>
        <v>649.03826075867516</v>
      </c>
      <c r="H17" s="156">
        <f>BD17+AX17+AR17+AG17+U17+O17+AA17+BN17+BU17+BY17+CE17+AM17</f>
        <v>990.07251538579874</v>
      </c>
      <c r="I17" s="192">
        <f>COUNTA(L17,Q17,W17,AC17,AI17,AO17,AT17,AZ17,BF17,BP17,BW17,CA17)</f>
        <v>5</v>
      </c>
      <c r="J17" s="192">
        <f>COUNTA(M17,N17,R17,S17,Y17,T17,X17,Z17,AD17,AE17,AF17,AP17,AJ17,AK17,AL17,AQ17,AU17,AV17,AW17,BA17,BB17,BC17,BG17,BH17,BI17,BL17,BM17,BQ17,BS17,BT17,BX17,CB17,CC17,#REF!,CD17)</f>
        <v>13</v>
      </c>
      <c r="K17" s="181"/>
      <c r="L17" s="115"/>
      <c r="M17" s="182"/>
      <c r="N17" s="182"/>
      <c r="O17" s="183"/>
      <c r="P17" s="184"/>
      <c r="Q17" s="115" t="s">
        <v>6</v>
      </c>
      <c r="R17" s="182">
        <v>2</v>
      </c>
      <c r="S17" s="182">
        <v>1</v>
      </c>
      <c r="T17" s="185">
        <v>1</v>
      </c>
      <c r="U17" s="186">
        <v>277.97000435161669</v>
      </c>
      <c r="V17" s="184"/>
      <c r="W17" s="115"/>
      <c r="X17" s="182"/>
      <c r="Y17" s="182"/>
      <c r="Z17" s="182"/>
      <c r="AA17" s="183"/>
      <c r="AB17" s="184"/>
      <c r="AC17" s="115" t="s">
        <v>478</v>
      </c>
      <c r="AD17" s="182">
        <v>8</v>
      </c>
      <c r="AE17" s="182">
        <v>1</v>
      </c>
      <c r="AF17" s="185">
        <v>2</v>
      </c>
      <c r="AG17" s="186">
        <v>265.19978410093074</v>
      </c>
      <c r="AH17" s="180"/>
      <c r="AI17" s="115"/>
      <c r="AJ17" s="134"/>
      <c r="AK17" s="134"/>
      <c r="AL17" s="185"/>
      <c r="AM17" s="247"/>
      <c r="AN17" s="180"/>
      <c r="AO17" s="115" t="s">
        <v>45</v>
      </c>
      <c r="AP17" s="194">
        <v>2</v>
      </c>
      <c r="AQ17" s="185" t="s">
        <v>34</v>
      </c>
      <c r="AR17" s="186">
        <v>105.8684723061277</v>
      </c>
      <c r="AS17" s="180"/>
      <c r="AT17" s="116"/>
      <c r="AU17" s="182"/>
      <c r="AV17" s="182"/>
      <c r="AW17" s="185"/>
      <c r="AX17" s="186"/>
      <c r="AY17" s="180"/>
      <c r="AZ17" s="115"/>
      <c r="BA17" s="182"/>
      <c r="BB17" s="182"/>
      <c r="BC17" s="185"/>
      <c r="BD17" s="186"/>
      <c r="BE17" s="187"/>
      <c r="BF17" s="134"/>
      <c r="BG17" s="182"/>
      <c r="BH17" s="182"/>
      <c r="BI17" s="182"/>
      <c r="BJ17" s="182"/>
      <c r="BK17" s="182"/>
      <c r="BL17" s="182"/>
      <c r="BM17" s="185"/>
      <c r="BN17" s="247"/>
      <c r="BO17" s="180"/>
      <c r="BP17" s="115"/>
      <c r="BQ17" s="182"/>
      <c r="BR17" s="182"/>
      <c r="BS17" s="182"/>
      <c r="BT17" s="185"/>
      <c r="BU17" s="247"/>
      <c r="BV17" s="180"/>
      <c r="BW17" s="115" t="s">
        <v>72</v>
      </c>
      <c r="BX17" s="185">
        <v>2</v>
      </c>
      <c r="BY17" s="247">
        <v>95.421014026642325</v>
      </c>
      <c r="BZ17" s="180"/>
      <c r="CA17" s="115" t="s">
        <v>73</v>
      </c>
      <c r="CB17" s="182">
        <v>8</v>
      </c>
      <c r="CC17" s="182">
        <v>6</v>
      </c>
      <c r="CD17" s="185">
        <v>2</v>
      </c>
      <c r="CE17" s="248">
        <v>245.61324060048128</v>
      </c>
      <c r="CF17" s="249"/>
      <c r="CG17" s="250"/>
    </row>
    <row r="18" spans="1:85" s="251" customFormat="1" ht="12.75" customHeight="1" x14ac:dyDescent="0.2">
      <c r="A18" s="33">
        <v>3</v>
      </c>
      <c r="B18" s="112" t="s">
        <v>44</v>
      </c>
      <c r="C18" s="112" t="s">
        <v>879</v>
      </c>
      <c r="D18" s="34" t="s">
        <v>144</v>
      </c>
      <c r="E18" s="113" t="s">
        <v>436</v>
      </c>
      <c r="F18" s="114"/>
      <c r="G18" s="414">
        <f>BD18+AX18+AR18+AG18+U18+O18+AA18+AM18</f>
        <v>262.89421359217613</v>
      </c>
      <c r="H18" s="156">
        <f>BD18+AX18+AR18+AG18+U18+O18+AA18+BN18+BU18+BY18+CE18+AM18</f>
        <v>967.08911769529834</v>
      </c>
      <c r="I18" s="192">
        <f>COUNTA(L18,Q18,W18,AC18,AI18,AO18,AT18,AZ18,BF18,BP18,BW18,CA18)</f>
        <v>3</v>
      </c>
      <c r="J18" s="192">
        <f>COUNTA(M18,N18,R18,S18,Y18,T18,X18,Z18,AD18,AE18,AF18,AP18,AJ18,AK18,AL18,AQ18,AU18,AV18,AW18,BA18,BB18,BC18,BG18,BH18,BI18,BL18,BM18,BQ18,BS18,BT18,BX18,CB18,CC18,#REF!,CD18)</f>
        <v>10</v>
      </c>
      <c r="K18" s="181"/>
      <c r="L18" s="115"/>
      <c r="M18" s="182"/>
      <c r="N18" s="182"/>
      <c r="O18" s="183"/>
      <c r="P18" s="184"/>
      <c r="Q18" s="115"/>
      <c r="R18" s="182"/>
      <c r="S18" s="182"/>
      <c r="T18" s="185"/>
      <c r="U18" s="186"/>
      <c r="V18" s="184"/>
      <c r="W18" s="115"/>
      <c r="X18" s="182"/>
      <c r="Y18" s="182"/>
      <c r="Z18" s="182"/>
      <c r="AA18" s="183"/>
      <c r="AB18" s="184"/>
      <c r="AC18" s="115" t="s">
        <v>75</v>
      </c>
      <c r="AD18" s="182">
        <v>3</v>
      </c>
      <c r="AE18" s="182">
        <v>2</v>
      </c>
      <c r="AF18" s="185">
        <v>4</v>
      </c>
      <c r="AG18" s="186">
        <v>262.89421359217613</v>
      </c>
      <c r="AH18" s="180"/>
      <c r="AI18" s="115"/>
      <c r="AJ18" s="134"/>
      <c r="AK18" s="134"/>
      <c r="AL18" s="185"/>
      <c r="AM18" s="247"/>
      <c r="AN18" s="180"/>
      <c r="AO18" s="115"/>
      <c r="AP18" s="194"/>
      <c r="AQ18" s="185"/>
      <c r="AR18" s="186"/>
      <c r="AS18" s="180"/>
      <c r="AT18" s="116"/>
      <c r="AU18" s="182"/>
      <c r="AV18" s="182"/>
      <c r="AW18" s="185"/>
      <c r="AX18" s="186"/>
      <c r="AY18" s="180"/>
      <c r="AZ18" s="115"/>
      <c r="BA18" s="182"/>
      <c r="BB18" s="182"/>
      <c r="BC18" s="185"/>
      <c r="BD18" s="186"/>
      <c r="BE18" s="187"/>
      <c r="BF18" s="134"/>
      <c r="BG18" s="182"/>
      <c r="BH18" s="182"/>
      <c r="BI18" s="182"/>
      <c r="BJ18" s="182"/>
      <c r="BK18" s="182"/>
      <c r="BL18" s="182"/>
      <c r="BM18" s="185"/>
      <c r="BN18" s="247"/>
      <c r="BO18" s="180"/>
      <c r="BP18" s="115" t="s">
        <v>1056</v>
      </c>
      <c r="BQ18" s="182">
        <v>1</v>
      </c>
      <c r="BR18" s="182">
        <v>1</v>
      </c>
      <c r="BS18" s="182">
        <v>1</v>
      </c>
      <c r="BT18" s="185">
        <v>2</v>
      </c>
      <c r="BU18" s="247">
        <v>429.55449835878011</v>
      </c>
      <c r="BV18" s="180"/>
      <c r="BW18" s="115"/>
      <c r="BX18" s="185"/>
      <c r="BY18" s="247"/>
      <c r="BZ18" s="180"/>
      <c r="CA18" s="115" t="s">
        <v>75</v>
      </c>
      <c r="CB18" s="182">
        <v>3</v>
      </c>
      <c r="CC18" s="182">
        <v>3</v>
      </c>
      <c r="CD18" s="185">
        <v>1</v>
      </c>
      <c r="CE18" s="248">
        <v>274.64040574434205</v>
      </c>
      <c r="CF18" s="249"/>
      <c r="CG18" s="250"/>
    </row>
    <row r="19" spans="1:85" s="251" customFormat="1" ht="12.75" customHeight="1" x14ac:dyDescent="0.2">
      <c r="A19" s="33">
        <v>4</v>
      </c>
      <c r="B19" s="112" t="s">
        <v>45</v>
      </c>
      <c r="C19" s="112" t="s">
        <v>212</v>
      </c>
      <c r="D19" s="34" t="s">
        <v>169</v>
      </c>
      <c r="E19" s="113" t="s">
        <v>1130</v>
      </c>
      <c r="F19" s="114"/>
      <c r="G19" s="414">
        <f>BD19+AX19+AR19+AG19+U19+O19+AA19+AM19</f>
        <v>310.22878745280337</v>
      </c>
      <c r="H19" s="156">
        <f>BD19+AX19+AR19+AG19+U19+O19+AA19+BN19+BU19+BY19+CE19+AM19</f>
        <v>966.91433560647135</v>
      </c>
      <c r="I19" s="192">
        <f>COUNTA(L19,Q19,W19,AC19,AI19,AO19,AT19,AZ19,BF19,BP19,BW19,CA19)</f>
        <v>3</v>
      </c>
      <c r="J19" s="192">
        <f>COUNTA(M19,N19,R19,S19,Y19,T19,X19,Z19,AD19,AE19,AF19,AP19,AJ19,AK19,AL19,AQ19,AU19,AV19,AW19,BA19,BB19,BC19,BG19,BH19,BI19,BL19,BM19,BQ19,BS19,BT19,BX19,CB19,CC19,#REF!,CD19)</f>
        <v>10</v>
      </c>
      <c r="K19" s="181"/>
      <c r="L19" s="115"/>
      <c r="M19" s="182"/>
      <c r="N19" s="182"/>
      <c r="O19" s="183"/>
      <c r="P19" s="184"/>
      <c r="Q19" s="115"/>
      <c r="R19" s="182"/>
      <c r="S19" s="182"/>
      <c r="T19" s="185"/>
      <c r="U19" s="186"/>
      <c r="V19" s="184"/>
      <c r="W19" s="115"/>
      <c r="X19" s="182"/>
      <c r="Y19" s="182"/>
      <c r="Z19" s="182"/>
      <c r="AA19" s="183"/>
      <c r="AB19" s="184"/>
      <c r="AC19" s="115" t="s">
        <v>620</v>
      </c>
      <c r="AD19" s="182">
        <v>1.5</v>
      </c>
      <c r="AE19" s="182">
        <v>2</v>
      </c>
      <c r="AF19" s="185">
        <v>1</v>
      </c>
      <c r="AG19" s="186">
        <v>310.22878745280337</v>
      </c>
      <c r="AH19" s="180"/>
      <c r="AI19" s="115"/>
      <c r="AJ19" s="134"/>
      <c r="AK19" s="134"/>
      <c r="AL19" s="185"/>
      <c r="AM19" s="247"/>
      <c r="AN19" s="180"/>
      <c r="AO19" s="115"/>
      <c r="AP19" s="194"/>
      <c r="AQ19" s="185"/>
      <c r="AR19" s="186"/>
      <c r="AS19" s="180"/>
      <c r="AT19" s="116"/>
      <c r="AU19" s="182"/>
      <c r="AV19" s="182"/>
      <c r="AW19" s="185"/>
      <c r="AX19" s="186"/>
      <c r="AY19" s="180"/>
      <c r="AZ19" s="115"/>
      <c r="BA19" s="182"/>
      <c r="BB19" s="182"/>
      <c r="BC19" s="185"/>
      <c r="BD19" s="186"/>
      <c r="BE19" s="187"/>
      <c r="BF19" s="134"/>
      <c r="BG19" s="182"/>
      <c r="BH19" s="182"/>
      <c r="BI19" s="182"/>
      <c r="BJ19" s="182"/>
      <c r="BK19" s="182"/>
      <c r="BL19" s="182"/>
      <c r="BM19" s="185"/>
      <c r="BN19" s="247"/>
      <c r="BO19" s="180"/>
      <c r="BP19" s="115" t="s">
        <v>73</v>
      </c>
      <c r="BQ19" s="182">
        <v>2</v>
      </c>
      <c r="BR19" s="182">
        <v>2</v>
      </c>
      <c r="BS19" s="182">
        <v>1</v>
      </c>
      <c r="BT19" s="185">
        <v>1</v>
      </c>
      <c r="BU19" s="247">
        <v>423.15251879437841</v>
      </c>
      <c r="BV19" s="180"/>
      <c r="BW19" s="115"/>
      <c r="BX19" s="185"/>
      <c r="BY19" s="247"/>
      <c r="BZ19" s="180"/>
      <c r="CA19" s="115" t="s">
        <v>73</v>
      </c>
      <c r="CB19" s="182">
        <v>2</v>
      </c>
      <c r="CC19" s="182">
        <v>10</v>
      </c>
      <c r="CD19" s="185">
        <v>6</v>
      </c>
      <c r="CE19" s="248">
        <v>233.53302935928957</v>
      </c>
      <c r="CF19" s="249"/>
      <c r="CG19" s="250"/>
    </row>
    <row r="20" spans="1:85" s="251" customFormat="1" ht="12.75" customHeight="1" x14ac:dyDescent="0.2">
      <c r="A20" s="33">
        <v>7</v>
      </c>
      <c r="B20" s="112" t="s">
        <v>46</v>
      </c>
      <c r="C20" s="112" t="s">
        <v>269</v>
      </c>
      <c r="D20" s="34" t="s">
        <v>127</v>
      </c>
      <c r="E20" s="113" t="s">
        <v>749</v>
      </c>
      <c r="F20" s="114"/>
      <c r="G20" s="414">
        <f>BD20+AX20+AR20+AG20+U20+O20+AA20+AM20</f>
        <v>357.26963671055387</v>
      </c>
      <c r="H20" s="156">
        <f>BD20+AX20+AR20+AG20+U20+O20+AA20+BN20+BU20+BY20+CE20+AM20</f>
        <v>939.35288617827177</v>
      </c>
      <c r="I20" s="192">
        <f>COUNTA(L20,Q20,W20,AC20,AI20,AO20,AT20,AZ20,BF20,BP20,BW20,CA20)</f>
        <v>4</v>
      </c>
      <c r="J20" s="192">
        <f>COUNTA(M20,N20,R20,S20,Y20,T20,X20,Z20,AD20,AE20,AF20,AP20,AJ20,AK20,AL20,AQ20,AU20,AV20,AW20,BA20,BB20,BC20,BG20,BH20,BI20,BL20,BM20,BQ20,BS20,BT20,BX20,CB20,CC20,#REF!,CD20)</f>
        <v>12</v>
      </c>
      <c r="K20" s="181"/>
      <c r="L20" s="115" t="s">
        <v>18</v>
      </c>
      <c r="M20" s="182">
        <v>2</v>
      </c>
      <c r="N20" s="182">
        <v>2</v>
      </c>
      <c r="O20" s="183">
        <v>182.30993231557693</v>
      </c>
      <c r="P20" s="184"/>
      <c r="Q20" s="115"/>
      <c r="R20" s="182"/>
      <c r="S20" s="182"/>
      <c r="T20" s="185"/>
      <c r="U20" s="186"/>
      <c r="V20" s="184"/>
      <c r="W20" s="115"/>
      <c r="X20" s="182"/>
      <c r="Y20" s="182"/>
      <c r="Z20" s="182"/>
      <c r="AA20" s="183"/>
      <c r="AB20" s="184"/>
      <c r="AC20" s="115" t="s">
        <v>544</v>
      </c>
      <c r="AD20" s="182">
        <v>6</v>
      </c>
      <c r="AE20" s="182">
        <v>3</v>
      </c>
      <c r="AF20" s="185">
        <v>6</v>
      </c>
      <c r="AG20" s="186">
        <v>174.95970439497694</v>
      </c>
      <c r="AH20" s="180"/>
      <c r="AI20" s="115"/>
      <c r="AJ20" s="134"/>
      <c r="AK20" s="134"/>
      <c r="AL20" s="185"/>
      <c r="AM20" s="247"/>
      <c r="AN20" s="180"/>
      <c r="AO20" s="115"/>
      <c r="AP20" s="194"/>
      <c r="AQ20" s="185"/>
      <c r="AR20" s="186"/>
      <c r="AS20" s="180"/>
      <c r="AT20" s="116"/>
      <c r="AU20" s="182"/>
      <c r="AV20" s="182"/>
      <c r="AW20" s="185"/>
      <c r="AX20" s="186"/>
      <c r="AY20" s="180"/>
      <c r="AZ20" s="115"/>
      <c r="BA20" s="182"/>
      <c r="BB20" s="182"/>
      <c r="BC20" s="185"/>
      <c r="BD20" s="186"/>
      <c r="BE20" s="187"/>
      <c r="BF20" s="134"/>
      <c r="BG20" s="182"/>
      <c r="BH20" s="182"/>
      <c r="BI20" s="182"/>
      <c r="BJ20" s="182"/>
      <c r="BK20" s="182"/>
      <c r="BL20" s="182"/>
      <c r="BM20" s="185"/>
      <c r="BN20" s="247"/>
      <c r="BO20" s="180"/>
      <c r="BP20" s="115" t="s">
        <v>78</v>
      </c>
      <c r="BQ20" s="182">
        <v>1</v>
      </c>
      <c r="BR20" s="182">
        <v>5</v>
      </c>
      <c r="BS20" s="182">
        <v>3</v>
      </c>
      <c r="BT20" s="185" t="s">
        <v>32</v>
      </c>
      <c r="BU20" s="247">
        <v>274.02632250964444</v>
      </c>
      <c r="BV20" s="180"/>
      <c r="BW20" s="115"/>
      <c r="BX20" s="185"/>
      <c r="BY20" s="247"/>
      <c r="BZ20" s="180"/>
      <c r="CA20" s="115" t="s">
        <v>78</v>
      </c>
      <c r="CB20" s="182">
        <v>2</v>
      </c>
      <c r="CC20" s="182">
        <v>1</v>
      </c>
      <c r="CD20" s="185">
        <v>1</v>
      </c>
      <c r="CE20" s="248">
        <v>308.05692695807357</v>
      </c>
      <c r="CF20" s="249"/>
      <c r="CG20" s="250"/>
    </row>
    <row r="21" spans="1:85" s="251" customFormat="1" ht="12.75" customHeight="1" x14ac:dyDescent="0.2">
      <c r="A21" s="33">
        <v>5</v>
      </c>
      <c r="B21" s="112" t="s">
        <v>45</v>
      </c>
      <c r="C21" s="112" t="s">
        <v>271</v>
      </c>
      <c r="D21" s="34" t="s">
        <v>272</v>
      </c>
      <c r="E21" s="113" t="s">
        <v>477</v>
      </c>
      <c r="F21" s="114"/>
      <c r="G21" s="414">
        <f>BD21+AX21+AR21+AG21+U21+O21+AA21+AM21</f>
        <v>673.846644808478</v>
      </c>
      <c r="H21" s="156">
        <f>BD21+AX21+AR21+AG21+U21+O21+AA21+BN21+BU21+BY21+CE21+AM21</f>
        <v>880.01640373581699</v>
      </c>
      <c r="I21" s="192">
        <f>COUNTA(L21,Q21,W21,AC21,AI21,AO21,AT21,AZ21,BF21,BP21,BW21,CA21)</f>
        <v>4</v>
      </c>
      <c r="J21" s="192">
        <f>COUNTA(M21,N21,R21,S21,Y21,T21,X21,Z21,AD21,AE21,AF21,AP21,AJ21,AK21,AL21,AQ21,AU21,AV21,AW21,BA21,BB21,BC21,BG21,BH21,BI21,BL21,BM21,BQ21,BS21,BT21,BX21,CB21,CC21,#REF!,CD21)</f>
        <v>11</v>
      </c>
      <c r="K21" s="181"/>
      <c r="L21" s="115" t="s">
        <v>18</v>
      </c>
      <c r="M21" s="182">
        <v>3</v>
      </c>
      <c r="N21" s="182">
        <v>3</v>
      </c>
      <c r="O21" s="183">
        <v>150.21667856303475</v>
      </c>
      <c r="P21" s="184"/>
      <c r="Q21" s="115"/>
      <c r="R21" s="182"/>
      <c r="S21" s="182"/>
      <c r="T21" s="185"/>
      <c r="U21" s="186"/>
      <c r="V21" s="184"/>
      <c r="W21" s="115"/>
      <c r="X21" s="182"/>
      <c r="Y21" s="182"/>
      <c r="Z21" s="182"/>
      <c r="AA21" s="183"/>
      <c r="AB21" s="184"/>
      <c r="AC21" s="115" t="s">
        <v>478</v>
      </c>
      <c r="AD21" s="182">
        <v>4</v>
      </c>
      <c r="AE21" s="182">
        <v>2</v>
      </c>
      <c r="AF21" s="185">
        <v>1</v>
      </c>
      <c r="AG21" s="186">
        <v>296.78151262899911</v>
      </c>
      <c r="AH21" s="180"/>
      <c r="AI21" s="115"/>
      <c r="AJ21" s="134"/>
      <c r="AK21" s="134"/>
      <c r="AL21" s="185"/>
      <c r="AM21" s="247"/>
      <c r="AN21" s="180"/>
      <c r="AO21" s="115" t="s">
        <v>45</v>
      </c>
      <c r="AP21" s="194">
        <v>1</v>
      </c>
      <c r="AQ21" s="185">
        <v>1</v>
      </c>
      <c r="AR21" s="186">
        <v>226.84845361644412</v>
      </c>
      <c r="AS21" s="180"/>
      <c r="AT21" s="116"/>
      <c r="AU21" s="182"/>
      <c r="AV21" s="182"/>
      <c r="AW21" s="185"/>
      <c r="AX21" s="186"/>
      <c r="AY21" s="180"/>
      <c r="AZ21" s="115"/>
      <c r="BA21" s="182"/>
      <c r="BB21" s="182"/>
      <c r="BC21" s="185"/>
      <c r="BD21" s="186"/>
      <c r="BE21" s="187"/>
      <c r="BF21" s="134"/>
      <c r="BG21" s="182"/>
      <c r="BH21" s="182"/>
      <c r="BI21" s="182"/>
      <c r="BJ21" s="182"/>
      <c r="BK21" s="182"/>
      <c r="BL21" s="182"/>
      <c r="BM21" s="185"/>
      <c r="BN21" s="247"/>
      <c r="BO21" s="180"/>
      <c r="BP21" s="115"/>
      <c r="BQ21" s="182"/>
      <c r="BR21" s="182"/>
      <c r="BS21" s="182"/>
      <c r="BT21" s="185"/>
      <c r="BU21" s="247"/>
      <c r="BV21" s="180"/>
      <c r="BW21" s="115"/>
      <c r="BX21" s="185"/>
      <c r="BY21" s="247"/>
      <c r="BZ21" s="180"/>
      <c r="CA21" s="115" t="s">
        <v>73</v>
      </c>
      <c r="CB21" s="182">
        <v>7</v>
      </c>
      <c r="CC21" s="182">
        <v>7</v>
      </c>
      <c r="CD21" s="185">
        <v>8</v>
      </c>
      <c r="CE21" s="248">
        <v>206.16975892733905</v>
      </c>
      <c r="CF21" s="249"/>
      <c r="CG21" s="250"/>
    </row>
    <row r="22" spans="1:85" s="251" customFormat="1" ht="12.75" customHeight="1" x14ac:dyDescent="0.2">
      <c r="A22" s="33">
        <v>6</v>
      </c>
      <c r="B22" s="112" t="s">
        <v>45</v>
      </c>
      <c r="C22" s="112" t="s">
        <v>889</v>
      </c>
      <c r="D22" s="34" t="s">
        <v>134</v>
      </c>
      <c r="E22" s="113" t="s">
        <v>568</v>
      </c>
      <c r="F22" s="114"/>
      <c r="G22" s="414">
        <f>BD22+AX22+AR22+AG22+U22+O22+AA22+AM22</f>
        <v>471.46685158402056</v>
      </c>
      <c r="H22" s="156">
        <f>BD22+AX22+AR22+AG22+U22+O22+AA22+BN22+BU22+BY22+CE22+AM22</f>
        <v>871.28550776926909</v>
      </c>
      <c r="I22" s="192">
        <f>COUNTA(L22,Q22,W22,AC22,AI22,AO22,AT22,AZ22,BF22,BP22,BW22,CA22)</f>
        <v>4</v>
      </c>
      <c r="J22" s="192">
        <f>COUNTA(M22,N22,R22,S22,Y22,T22,X22,Z22,AD22,AE22,AF22,AP22,AJ22,AK22,AL22,AQ22,AU22,AV22,AW22,BA22,BB22,BC22,BG22,BH22,BI22,BL22,BM22,BQ22,BS22,BT22,BX22,CB22,CC22,#REF!,CD22)</f>
        <v>12</v>
      </c>
      <c r="K22" s="181"/>
      <c r="L22" s="115"/>
      <c r="M22" s="182"/>
      <c r="N22" s="182"/>
      <c r="O22" s="183"/>
      <c r="P22" s="184"/>
      <c r="Q22" s="115"/>
      <c r="R22" s="182"/>
      <c r="S22" s="182"/>
      <c r="T22" s="185"/>
      <c r="U22" s="186"/>
      <c r="V22" s="184"/>
      <c r="W22" s="115"/>
      <c r="X22" s="182"/>
      <c r="Y22" s="182"/>
      <c r="Z22" s="182"/>
      <c r="AA22" s="183"/>
      <c r="AB22" s="184"/>
      <c r="AC22" s="115" t="s">
        <v>478</v>
      </c>
      <c r="AD22" s="182">
        <v>1</v>
      </c>
      <c r="AE22" s="182">
        <v>6</v>
      </c>
      <c r="AF22" s="185">
        <v>3</v>
      </c>
      <c r="AG22" s="186">
        <v>271.83111601931409</v>
      </c>
      <c r="AH22" s="180"/>
      <c r="AI22" s="115"/>
      <c r="AJ22" s="134"/>
      <c r="AK22" s="134"/>
      <c r="AL22" s="185"/>
      <c r="AM22" s="247"/>
      <c r="AN22" s="180"/>
      <c r="AO22" s="115" t="s">
        <v>45</v>
      </c>
      <c r="AP22" s="194">
        <v>4</v>
      </c>
      <c r="AQ22" s="185">
        <v>2</v>
      </c>
      <c r="AR22" s="186">
        <v>199.63573556470649</v>
      </c>
      <c r="AS22" s="180"/>
      <c r="AT22" s="116"/>
      <c r="AU22" s="182"/>
      <c r="AV22" s="182"/>
      <c r="AW22" s="185"/>
      <c r="AX22" s="186"/>
      <c r="AY22" s="180"/>
      <c r="AZ22" s="115"/>
      <c r="BA22" s="182"/>
      <c r="BB22" s="182"/>
      <c r="BC22" s="185"/>
      <c r="BD22" s="186"/>
      <c r="BE22" s="187"/>
      <c r="BF22" s="134"/>
      <c r="BG22" s="182"/>
      <c r="BH22" s="182"/>
      <c r="BI22" s="182"/>
      <c r="BJ22" s="182"/>
      <c r="BK22" s="182"/>
      <c r="BL22" s="182"/>
      <c r="BM22" s="185"/>
      <c r="BN22" s="247"/>
      <c r="BO22" s="180"/>
      <c r="BP22" s="115" t="s">
        <v>72</v>
      </c>
      <c r="BQ22" s="182">
        <v>4</v>
      </c>
      <c r="BR22" s="182">
        <v>6</v>
      </c>
      <c r="BS22" s="182">
        <v>7</v>
      </c>
      <c r="BT22" s="185" t="s">
        <v>34</v>
      </c>
      <c r="BU22" s="247">
        <v>167.74690718274138</v>
      </c>
      <c r="BV22" s="180"/>
      <c r="BW22" s="115"/>
      <c r="BX22" s="185"/>
      <c r="BY22" s="247"/>
      <c r="BZ22" s="180"/>
      <c r="CA22" s="115" t="s">
        <v>73</v>
      </c>
      <c r="CB22" s="182">
        <v>3</v>
      </c>
      <c r="CC22" s="182">
        <v>8</v>
      </c>
      <c r="CD22" s="185">
        <v>7</v>
      </c>
      <c r="CE22" s="248">
        <v>232.0717490025072</v>
      </c>
      <c r="CF22" s="249"/>
      <c r="CG22" s="250"/>
    </row>
    <row r="23" spans="1:85" s="251" customFormat="1" ht="12.75" customHeight="1" x14ac:dyDescent="0.2">
      <c r="A23" s="33">
        <v>4</v>
      </c>
      <c r="B23" s="112" t="s">
        <v>44</v>
      </c>
      <c r="C23" s="112" t="s">
        <v>887</v>
      </c>
      <c r="D23" s="34" t="s">
        <v>116</v>
      </c>
      <c r="E23" s="113" t="s">
        <v>763</v>
      </c>
      <c r="F23" s="114"/>
      <c r="G23" s="414">
        <f>BD23+AX23+AR23+AG23+U23+O23+AA23+AM23</f>
        <v>704.4672920435687</v>
      </c>
      <c r="H23" s="156">
        <f>BD23+AX23+AR23+AG23+U23+O23+AA23+BN23+BU23+BY23+CE23+AM23</f>
        <v>869.28443228099536</v>
      </c>
      <c r="I23" s="192">
        <f>COUNTA(L23,Q23,W23,AC23,AI23,AO23,AT23,AZ23,BF23,BP23,BW23,CA23)</f>
        <v>7</v>
      </c>
      <c r="J23" s="192">
        <f>COUNTA(M23,N23,R23,S23,Y23,T23,X23,Z23,AD23,AE23,AF23,AP23,AJ23,AK23,AL23,AQ23,AU23,AV23,AW23,BA23,BB23,BC23,BG23,BH23,BI23,BL23,BM23,BQ23,BS23,BT23,BX23,CB23,CC23,#REF!,CD23)</f>
        <v>21</v>
      </c>
      <c r="K23" s="181"/>
      <c r="L23" s="115"/>
      <c r="M23" s="182"/>
      <c r="N23" s="182"/>
      <c r="O23" s="183"/>
      <c r="P23" s="184"/>
      <c r="Q23" s="115" t="s">
        <v>44</v>
      </c>
      <c r="R23" s="182">
        <v>2</v>
      </c>
      <c r="S23" s="182">
        <v>4</v>
      </c>
      <c r="T23" s="185">
        <v>3</v>
      </c>
      <c r="U23" s="186">
        <v>187.1669877129645</v>
      </c>
      <c r="V23" s="184"/>
      <c r="W23" s="115" t="s">
        <v>44</v>
      </c>
      <c r="X23" s="182">
        <v>4</v>
      </c>
      <c r="Y23" s="182" t="s">
        <v>32</v>
      </c>
      <c r="Z23" s="182" t="s">
        <v>32</v>
      </c>
      <c r="AA23" s="183">
        <v>85.094245923890128</v>
      </c>
      <c r="AB23" s="184"/>
      <c r="AC23" s="115" t="s">
        <v>75</v>
      </c>
      <c r="AD23" s="182">
        <v>9</v>
      </c>
      <c r="AE23" s="182">
        <v>10</v>
      </c>
      <c r="AF23" s="185" t="s">
        <v>32</v>
      </c>
      <c r="AG23" s="186">
        <v>55.830883154225802</v>
      </c>
      <c r="AH23" s="180"/>
      <c r="AI23" s="115"/>
      <c r="AJ23" s="134"/>
      <c r="AK23" s="134"/>
      <c r="AL23" s="185"/>
      <c r="AM23" s="247"/>
      <c r="AN23" s="180"/>
      <c r="AO23" s="115" t="s">
        <v>44</v>
      </c>
      <c r="AP23" s="194">
        <v>2</v>
      </c>
      <c r="AQ23" s="185">
        <v>2</v>
      </c>
      <c r="AR23" s="186">
        <v>167.95880017344075</v>
      </c>
      <c r="AS23" s="180"/>
      <c r="AT23" s="116" t="s">
        <v>44</v>
      </c>
      <c r="AU23" s="182">
        <v>3</v>
      </c>
      <c r="AV23" s="182">
        <v>2</v>
      </c>
      <c r="AW23" s="185">
        <v>3</v>
      </c>
      <c r="AX23" s="186">
        <v>208.4163750790475</v>
      </c>
      <c r="AY23" s="180"/>
      <c r="AZ23" s="115"/>
      <c r="BA23" s="182"/>
      <c r="BB23" s="182"/>
      <c r="BC23" s="185"/>
      <c r="BD23" s="186"/>
      <c r="BE23" s="187"/>
      <c r="BF23" s="134"/>
      <c r="BG23" s="182"/>
      <c r="BH23" s="182"/>
      <c r="BI23" s="182"/>
      <c r="BJ23" s="182"/>
      <c r="BK23" s="182"/>
      <c r="BL23" s="182"/>
      <c r="BM23" s="185"/>
      <c r="BN23" s="247"/>
      <c r="BO23" s="180"/>
      <c r="BP23" s="115" t="s">
        <v>1056</v>
      </c>
      <c r="BQ23" s="182">
        <v>9</v>
      </c>
      <c r="BR23" s="182">
        <v>9</v>
      </c>
      <c r="BS23" s="182">
        <v>10</v>
      </c>
      <c r="BT23" s="185" t="s">
        <v>32</v>
      </c>
      <c r="BU23" s="247">
        <v>83.975112184142063</v>
      </c>
      <c r="BV23" s="180"/>
      <c r="BW23" s="115"/>
      <c r="BX23" s="185"/>
      <c r="BY23" s="247"/>
      <c r="BZ23" s="180"/>
      <c r="CA23" s="115" t="s">
        <v>75</v>
      </c>
      <c r="CB23" s="182">
        <v>5</v>
      </c>
      <c r="CC23" s="182" t="s">
        <v>34</v>
      </c>
      <c r="CD23" s="185">
        <v>8</v>
      </c>
      <c r="CE23" s="248">
        <v>80.84202805328465</v>
      </c>
      <c r="CF23" s="249"/>
      <c r="CG23" s="250"/>
    </row>
    <row r="24" spans="1:85" s="251" customFormat="1" ht="12.75" customHeight="1" x14ac:dyDescent="0.2">
      <c r="A24" s="33">
        <v>7</v>
      </c>
      <c r="B24" s="112" t="s">
        <v>45</v>
      </c>
      <c r="C24" s="112" t="s">
        <v>890</v>
      </c>
      <c r="D24" s="34" t="s">
        <v>303</v>
      </c>
      <c r="E24" s="113" t="s">
        <v>526</v>
      </c>
      <c r="F24" s="114"/>
      <c r="G24" s="414">
        <f>BD24+AX24+AR24+AG24+U24+O24+AA24+AM24</f>
        <v>551.80219987687133</v>
      </c>
      <c r="H24" s="156">
        <f>BD24+AX24+AR24+AG24+U24+O24+AA24+BN24+BU24+BY24+CE24+AM24</f>
        <v>838.45766236536201</v>
      </c>
      <c r="I24" s="192">
        <f>COUNTA(L24,Q24,W24,AC24,AI24,AO24,AT24,AZ24,BF24,BP24,BW24,CA24)</f>
        <v>3</v>
      </c>
      <c r="J24" s="192">
        <f>COUNTA(M24,N24,R24,S24,Y24,T24,X24,Z24,AD24,AE24,AF24,AP24,AJ24,AK24,AL24,AQ24,AU24,AV24,AW24,BA24,BB24,BC24,BG24,BH24,BI24,BL24,BM24,BQ24,BS24,BT24,BX24,CB24,CC24,#REF!,CD24)</f>
        <v>10</v>
      </c>
      <c r="K24" s="181"/>
      <c r="L24" s="115"/>
      <c r="M24" s="182"/>
      <c r="N24" s="182"/>
      <c r="O24" s="183"/>
      <c r="P24" s="184"/>
      <c r="Q24" s="115"/>
      <c r="R24" s="182"/>
      <c r="S24" s="182"/>
      <c r="T24" s="185"/>
      <c r="U24" s="186"/>
      <c r="V24" s="184"/>
      <c r="W24" s="115" t="s">
        <v>5</v>
      </c>
      <c r="X24" s="182">
        <v>1</v>
      </c>
      <c r="Y24" s="182">
        <v>1</v>
      </c>
      <c r="Z24" s="182">
        <v>1</v>
      </c>
      <c r="AA24" s="183">
        <v>323.34453751150932</v>
      </c>
      <c r="AB24" s="184"/>
      <c r="AC24" s="115" t="s">
        <v>478</v>
      </c>
      <c r="AD24" s="182">
        <v>5</v>
      </c>
      <c r="AE24" s="182">
        <v>3</v>
      </c>
      <c r="AF24" s="185">
        <v>7</v>
      </c>
      <c r="AG24" s="186">
        <v>228.45766236536204</v>
      </c>
      <c r="AH24" s="180"/>
      <c r="AI24" s="115"/>
      <c r="AJ24" s="134"/>
      <c r="AK24" s="134"/>
      <c r="AL24" s="185"/>
      <c r="AM24" s="247"/>
      <c r="AN24" s="180"/>
      <c r="AO24" s="115"/>
      <c r="AP24" s="194"/>
      <c r="AQ24" s="185"/>
      <c r="AR24" s="186"/>
      <c r="AS24" s="180"/>
      <c r="AT24" s="116"/>
      <c r="AU24" s="182"/>
      <c r="AV24" s="182"/>
      <c r="AW24" s="185"/>
      <c r="AX24" s="186"/>
      <c r="AY24" s="180"/>
      <c r="AZ24" s="115"/>
      <c r="BA24" s="182"/>
      <c r="BB24" s="182"/>
      <c r="BC24" s="185"/>
      <c r="BD24" s="186"/>
      <c r="BE24" s="187"/>
      <c r="BF24" s="134"/>
      <c r="BG24" s="182"/>
      <c r="BH24" s="182"/>
      <c r="BI24" s="182"/>
      <c r="BJ24" s="182"/>
      <c r="BK24" s="182"/>
      <c r="BL24" s="182"/>
      <c r="BM24" s="185"/>
      <c r="BN24" s="247"/>
      <c r="BO24" s="180"/>
      <c r="BP24" s="115" t="s">
        <v>72</v>
      </c>
      <c r="BQ24" s="182">
        <v>8</v>
      </c>
      <c r="BR24" s="182">
        <v>3</v>
      </c>
      <c r="BS24" s="182">
        <v>3</v>
      </c>
      <c r="BT24" s="185">
        <v>3</v>
      </c>
      <c r="BU24" s="247">
        <v>286.65546248849068</v>
      </c>
      <c r="BV24" s="180"/>
      <c r="BW24" s="115"/>
      <c r="BX24" s="185"/>
      <c r="BY24" s="247"/>
      <c r="BZ24" s="180"/>
      <c r="CA24" s="115"/>
      <c r="CB24" s="182"/>
      <c r="CC24" s="182"/>
      <c r="CD24" s="185"/>
      <c r="CE24" s="248"/>
      <c r="CF24" s="249"/>
      <c r="CG24" s="250"/>
    </row>
    <row r="25" spans="1:85" s="251" customFormat="1" ht="12.75" customHeight="1" x14ac:dyDescent="0.2">
      <c r="A25" s="33">
        <v>5</v>
      </c>
      <c r="B25" s="112" t="s">
        <v>44</v>
      </c>
      <c r="C25" s="112" t="s">
        <v>882</v>
      </c>
      <c r="D25" s="34" t="s">
        <v>193</v>
      </c>
      <c r="E25" s="113" t="s">
        <v>452</v>
      </c>
      <c r="F25" s="114"/>
      <c r="G25" s="414">
        <f>BD25+AX25+AR25+AG25+U25+O25+AA25+AM25</f>
        <v>442.17627536373226</v>
      </c>
      <c r="H25" s="156">
        <f>BD25+AX25+AR25+AG25+U25+O25+AA25+BN25+BU25+BY25+CE25+AM25</f>
        <v>830.96619168164966</v>
      </c>
      <c r="I25" s="192">
        <f>COUNTA(L25,Q25,W25,AC25,AI25,AO25,AT25,AZ25,BF25,BP25,BW25,CA25)</f>
        <v>4</v>
      </c>
      <c r="J25" s="192">
        <f>COUNTA(M25,N25,R25,S25,Y25,T25,X25,Z25,AD25,AE25,AF25,AP25,AJ25,AK25,AL25,AQ25,AU25,AV25,AW25,BA25,BB25,BC25,BG25,BH25,BI25,BL25,BM25,BQ25,BS25,BT25,BX25,CB25,CC25,#REF!,CD25)</f>
        <v>13</v>
      </c>
      <c r="K25" s="181"/>
      <c r="L25" s="115"/>
      <c r="M25" s="182"/>
      <c r="N25" s="182"/>
      <c r="O25" s="183"/>
      <c r="P25" s="184"/>
      <c r="Q25" s="115" t="s">
        <v>44</v>
      </c>
      <c r="R25" s="182">
        <v>3</v>
      </c>
      <c r="S25" s="182">
        <v>2</v>
      </c>
      <c r="T25" s="185">
        <v>2</v>
      </c>
      <c r="U25" s="186">
        <v>230.17728766960431</v>
      </c>
      <c r="V25" s="184"/>
      <c r="W25" s="115"/>
      <c r="X25" s="182"/>
      <c r="Y25" s="182"/>
      <c r="Z25" s="182"/>
      <c r="AA25" s="183"/>
      <c r="AB25" s="184"/>
      <c r="AC25" s="115" t="s">
        <v>75</v>
      </c>
      <c r="AD25" s="182">
        <v>7</v>
      </c>
      <c r="AE25" s="182">
        <v>4</v>
      </c>
      <c r="AF25" s="185">
        <v>3</v>
      </c>
      <c r="AG25" s="186">
        <v>211.99898769412795</v>
      </c>
      <c r="AH25" s="180"/>
      <c r="AI25" s="115"/>
      <c r="AJ25" s="134"/>
      <c r="AK25" s="134"/>
      <c r="AL25" s="185"/>
      <c r="AM25" s="247"/>
      <c r="AN25" s="180"/>
      <c r="AO25" s="115"/>
      <c r="AP25" s="194"/>
      <c r="AQ25" s="185"/>
      <c r="AR25" s="186"/>
      <c r="AS25" s="180"/>
      <c r="AT25" s="116"/>
      <c r="AU25" s="182"/>
      <c r="AV25" s="182"/>
      <c r="AW25" s="185"/>
      <c r="AX25" s="186"/>
      <c r="AY25" s="180"/>
      <c r="AZ25" s="115"/>
      <c r="BA25" s="182"/>
      <c r="BB25" s="182"/>
      <c r="BC25" s="185"/>
      <c r="BD25" s="186"/>
      <c r="BE25" s="187"/>
      <c r="BF25" s="134"/>
      <c r="BG25" s="182"/>
      <c r="BH25" s="182"/>
      <c r="BI25" s="182"/>
      <c r="BJ25" s="182"/>
      <c r="BK25" s="182"/>
      <c r="BL25" s="182"/>
      <c r="BM25" s="185"/>
      <c r="BN25" s="247"/>
      <c r="BO25" s="180"/>
      <c r="BP25" s="115" t="s">
        <v>1044</v>
      </c>
      <c r="BQ25" s="182">
        <v>6</v>
      </c>
      <c r="BR25" s="182">
        <v>3</v>
      </c>
      <c r="BS25" s="182">
        <v>4</v>
      </c>
      <c r="BT25" s="185" t="s">
        <v>32</v>
      </c>
      <c r="BU25" s="247">
        <v>178.20818766468642</v>
      </c>
      <c r="BV25" s="180"/>
      <c r="BW25" s="115"/>
      <c r="BX25" s="185"/>
      <c r="BY25" s="247"/>
      <c r="BZ25" s="180"/>
      <c r="CA25" s="115" t="s">
        <v>71</v>
      </c>
      <c r="CB25" s="182">
        <v>5</v>
      </c>
      <c r="CC25" s="182">
        <v>3</v>
      </c>
      <c r="CD25" s="185">
        <v>2</v>
      </c>
      <c r="CE25" s="248">
        <v>210.58172865323107</v>
      </c>
      <c r="CF25" s="249"/>
      <c r="CG25" s="250"/>
    </row>
    <row r="26" spans="1:85" s="251" customFormat="1" ht="12.75" customHeight="1" x14ac:dyDescent="0.2">
      <c r="A26" s="33">
        <v>8</v>
      </c>
      <c r="B26" s="112" t="s">
        <v>45</v>
      </c>
      <c r="C26" s="112" t="s">
        <v>321</v>
      </c>
      <c r="D26" s="34" t="s">
        <v>256</v>
      </c>
      <c r="E26" s="113" t="s">
        <v>792</v>
      </c>
      <c r="F26" s="114"/>
      <c r="G26" s="414">
        <f>BD26+AX26+AR26+AG26+U26+O26+AA26+AM26</f>
        <v>565.29845294275538</v>
      </c>
      <c r="H26" s="156">
        <f>BD26+AX26+AR26+AG26+U26+O26+AA26+BN26+BU26+BY26+CE26+AM26</f>
        <v>809.4993677889139</v>
      </c>
      <c r="I26" s="192">
        <f>COUNTA(L26,Q26,W26,AC26,AI26,AO26,AT26,AZ26,BF26,BP26,BW26,CA26)</f>
        <v>4</v>
      </c>
      <c r="J26" s="192">
        <f>COUNTA(M26,N26,R26,S26,Y26,T26,X26,Z26,AD26,AE26,AF26,AP26,AJ26,AK26,AL26,AQ26,AU26,AV26,AW26,BA26,BB26,BC26,BG26,BH26,BI26,BL26,BM26,BQ26,BS26,BT26,BX26,CB26,CC26,#REF!,CD26)</f>
        <v>13</v>
      </c>
      <c r="K26" s="181"/>
      <c r="L26" s="115"/>
      <c r="M26" s="182"/>
      <c r="N26" s="182"/>
      <c r="O26" s="183"/>
      <c r="P26" s="184"/>
      <c r="Q26" s="115" t="s">
        <v>5</v>
      </c>
      <c r="R26" s="182">
        <v>2</v>
      </c>
      <c r="S26" s="182">
        <v>1</v>
      </c>
      <c r="T26" s="185">
        <v>2</v>
      </c>
      <c r="U26" s="186">
        <v>283.99060426489638</v>
      </c>
      <c r="V26" s="184"/>
      <c r="W26" s="115" t="s">
        <v>6</v>
      </c>
      <c r="X26" s="182">
        <v>3</v>
      </c>
      <c r="Y26" s="182">
        <v>10</v>
      </c>
      <c r="Z26" s="182">
        <v>10</v>
      </c>
      <c r="AA26" s="183">
        <v>124.65238618936831</v>
      </c>
      <c r="AB26" s="184"/>
      <c r="AC26" s="115" t="s">
        <v>620</v>
      </c>
      <c r="AD26" s="182">
        <v>6</v>
      </c>
      <c r="AE26" s="182">
        <v>6</v>
      </c>
      <c r="AF26" s="185">
        <v>6</v>
      </c>
      <c r="AG26" s="186">
        <v>156.65546248849068</v>
      </c>
      <c r="AH26" s="180"/>
      <c r="AI26" s="115"/>
      <c r="AJ26" s="134"/>
      <c r="AK26" s="134"/>
      <c r="AL26" s="185"/>
      <c r="AM26" s="247"/>
      <c r="AN26" s="180"/>
      <c r="AO26" s="115"/>
      <c r="AP26" s="194"/>
      <c r="AQ26" s="185"/>
      <c r="AR26" s="186"/>
      <c r="AS26" s="180"/>
      <c r="AT26" s="116"/>
      <c r="AU26" s="182"/>
      <c r="AV26" s="182"/>
      <c r="AW26" s="185"/>
      <c r="AX26" s="186"/>
      <c r="AY26" s="180"/>
      <c r="AZ26" s="115"/>
      <c r="BA26" s="182"/>
      <c r="BB26" s="182"/>
      <c r="BC26" s="185"/>
      <c r="BD26" s="186"/>
      <c r="BE26" s="187"/>
      <c r="BF26" s="134"/>
      <c r="BG26" s="182"/>
      <c r="BH26" s="182"/>
      <c r="BI26" s="182"/>
      <c r="BJ26" s="182"/>
      <c r="BK26" s="182"/>
      <c r="BL26" s="182"/>
      <c r="BM26" s="185"/>
      <c r="BN26" s="247"/>
      <c r="BO26" s="180"/>
      <c r="BP26" s="115" t="s">
        <v>73</v>
      </c>
      <c r="BQ26" s="182">
        <v>3</v>
      </c>
      <c r="BR26" s="182">
        <v>8</v>
      </c>
      <c r="BS26" s="182">
        <v>9</v>
      </c>
      <c r="BT26" s="185">
        <v>6</v>
      </c>
      <c r="BU26" s="247">
        <v>244.2009148461585</v>
      </c>
      <c r="BV26" s="180"/>
      <c r="BW26" s="115"/>
      <c r="BX26" s="185"/>
      <c r="BY26" s="247"/>
      <c r="BZ26" s="180"/>
      <c r="CA26" s="115"/>
      <c r="CB26" s="182"/>
      <c r="CC26" s="182"/>
      <c r="CD26" s="185"/>
      <c r="CE26" s="248"/>
      <c r="CF26" s="249"/>
      <c r="CG26" s="250"/>
    </row>
    <row r="27" spans="1:85" s="251" customFormat="1" ht="12.75" customHeight="1" x14ac:dyDescent="0.2">
      <c r="A27" s="33">
        <v>9</v>
      </c>
      <c r="B27" s="112" t="s">
        <v>45</v>
      </c>
      <c r="C27" s="112" t="s">
        <v>305</v>
      </c>
      <c r="D27" s="34" t="s">
        <v>147</v>
      </c>
      <c r="E27" s="113" t="s">
        <v>593</v>
      </c>
      <c r="F27" s="114"/>
      <c r="G27" s="414">
        <f>BD27+AX27+AR27+AG27+U27+O27+AA27+AM27</f>
        <v>400.68735403970157</v>
      </c>
      <c r="H27" s="156">
        <f>BD27+AX27+AR27+AG27+U27+O27+AA27+BN27+BU27+BY27+CE27+AM27</f>
        <v>779.09526688006463</v>
      </c>
      <c r="I27" s="192">
        <f>COUNTA(L27,Q27,W27,AC27,AI27,AO27,AT27,AZ27,BF27,BP27,BW27,CA27)</f>
        <v>4</v>
      </c>
      <c r="J27" s="192">
        <f>COUNTA(M27,N27,R27,S27,Y27,T27,X27,Z27,AD27,AE27,AF27,AP27,AJ27,AK27,AL27,AQ27,AU27,AV27,AW27,BA27,BB27,BC27,BG27,BH27,BI27,BL27,BM27,BQ27,BS27,BT27,BX27,CB27,CC27,#REF!,CD27)</f>
        <v>13</v>
      </c>
      <c r="K27" s="181"/>
      <c r="L27" s="115"/>
      <c r="M27" s="182"/>
      <c r="N27" s="182"/>
      <c r="O27" s="183"/>
      <c r="P27" s="184"/>
      <c r="Q27" s="115"/>
      <c r="R27" s="182"/>
      <c r="S27" s="182"/>
      <c r="T27" s="185"/>
      <c r="U27" s="186"/>
      <c r="V27" s="184"/>
      <c r="W27" s="115" t="s">
        <v>5</v>
      </c>
      <c r="X27" s="182">
        <v>2</v>
      </c>
      <c r="Y27" s="182">
        <v>3</v>
      </c>
      <c r="Z27" s="182">
        <v>3</v>
      </c>
      <c r="AA27" s="183">
        <v>227.45847912714291</v>
      </c>
      <c r="AB27" s="184"/>
      <c r="AC27" s="115" t="s">
        <v>478</v>
      </c>
      <c r="AD27" s="182">
        <v>7</v>
      </c>
      <c r="AE27" s="182">
        <v>10</v>
      </c>
      <c r="AF27" s="185">
        <v>5</v>
      </c>
      <c r="AG27" s="186">
        <v>173.22887491255867</v>
      </c>
      <c r="AH27" s="180"/>
      <c r="AI27" s="115"/>
      <c r="AJ27" s="134"/>
      <c r="AK27" s="134"/>
      <c r="AL27" s="185"/>
      <c r="AM27" s="247"/>
      <c r="AN27" s="180"/>
      <c r="AO27" s="115"/>
      <c r="AP27" s="194"/>
      <c r="AQ27" s="185"/>
      <c r="AR27" s="186"/>
      <c r="AS27" s="180"/>
      <c r="AT27" s="116"/>
      <c r="AU27" s="182"/>
      <c r="AV27" s="182"/>
      <c r="AW27" s="185"/>
      <c r="AX27" s="186"/>
      <c r="AY27" s="180"/>
      <c r="AZ27" s="115"/>
      <c r="BA27" s="182"/>
      <c r="BB27" s="182"/>
      <c r="BC27" s="185"/>
      <c r="BD27" s="186"/>
      <c r="BE27" s="187"/>
      <c r="BF27" s="134"/>
      <c r="BG27" s="182"/>
      <c r="BH27" s="182"/>
      <c r="BI27" s="182"/>
      <c r="BJ27" s="182"/>
      <c r="BK27" s="182"/>
      <c r="BL27" s="182"/>
      <c r="BM27" s="185"/>
      <c r="BN27" s="247"/>
      <c r="BO27" s="180"/>
      <c r="BP27" s="115" t="s">
        <v>72</v>
      </c>
      <c r="BQ27" s="182" t="s">
        <v>32</v>
      </c>
      <c r="BR27" s="182">
        <v>7</v>
      </c>
      <c r="BS27" s="182">
        <v>6</v>
      </c>
      <c r="BT27" s="185" t="s">
        <v>34</v>
      </c>
      <c r="BU27" s="247">
        <v>103.76750709602099</v>
      </c>
      <c r="BV27" s="180"/>
      <c r="BW27" s="115"/>
      <c r="BX27" s="185"/>
      <c r="BY27" s="247"/>
      <c r="BZ27" s="180"/>
      <c r="CA27" s="115" t="s">
        <v>72</v>
      </c>
      <c r="CB27" s="182">
        <v>3</v>
      </c>
      <c r="CC27" s="182">
        <v>3</v>
      </c>
      <c r="CD27" s="185">
        <v>1</v>
      </c>
      <c r="CE27" s="248">
        <v>274.64040574434205</v>
      </c>
      <c r="CF27" s="249"/>
      <c r="CG27" s="250"/>
    </row>
    <row r="28" spans="1:85" s="251" customFormat="1" ht="12.75" customHeight="1" x14ac:dyDescent="0.2">
      <c r="A28" s="33">
        <v>10</v>
      </c>
      <c r="B28" s="112" t="s">
        <v>45</v>
      </c>
      <c r="C28" s="112" t="s">
        <v>899</v>
      </c>
      <c r="D28" s="34" t="s">
        <v>251</v>
      </c>
      <c r="E28" s="113" t="s">
        <v>694</v>
      </c>
      <c r="F28" s="114"/>
      <c r="G28" s="414">
        <f>BD28+AX28+AR28+AG28+U28+O28+AA28+AM28</f>
        <v>475.80846308513804</v>
      </c>
      <c r="H28" s="156">
        <f>BD28+AX28+AR28+AG28+U28+O28+AA28+BN28+BU28+BY28+CE28+AM28</f>
        <v>759.7509616802331</v>
      </c>
      <c r="I28" s="192">
        <f>COUNTA(L28,Q28,W28,AC28,AI28,AO28,AT28,AZ28,BF28,BP28,BW28,CA28)</f>
        <v>5</v>
      </c>
      <c r="J28" s="192">
        <f>COUNTA(M28,N28,R28,S28,Y28,T28,X28,Z28,AD28,AE28,AF28,AP28,AJ28,AK28,AL28,AQ28,AU28,AV28,AW28,BA28,BB28,BC28,BG28,BH28,BI28,BL28,BM28,BQ28,BS28,BT28,BX28,CB28,CC28,#REF!,CD28)</f>
        <v>15</v>
      </c>
      <c r="K28" s="181"/>
      <c r="L28" s="115"/>
      <c r="M28" s="182"/>
      <c r="N28" s="182"/>
      <c r="O28" s="183"/>
      <c r="P28" s="184"/>
      <c r="Q28" s="115"/>
      <c r="R28" s="182"/>
      <c r="S28" s="182"/>
      <c r="T28" s="185"/>
      <c r="U28" s="186"/>
      <c r="V28" s="184"/>
      <c r="W28" s="115"/>
      <c r="X28" s="182"/>
      <c r="Y28" s="182"/>
      <c r="Z28" s="182"/>
      <c r="AA28" s="183"/>
      <c r="AB28" s="184"/>
      <c r="AC28" s="115" t="s">
        <v>620</v>
      </c>
      <c r="AD28" s="182">
        <v>4</v>
      </c>
      <c r="AE28" s="182">
        <v>3</v>
      </c>
      <c r="AF28" s="185">
        <v>5</v>
      </c>
      <c r="AG28" s="186">
        <v>222.21848749616356</v>
      </c>
      <c r="AH28" s="180"/>
      <c r="AI28" s="115" t="s">
        <v>45</v>
      </c>
      <c r="AJ28" s="134">
        <v>1</v>
      </c>
      <c r="AK28" s="134" t="s">
        <v>33</v>
      </c>
      <c r="AL28" s="185" t="s">
        <v>33</v>
      </c>
      <c r="AM28" s="247">
        <v>107.78151250383644</v>
      </c>
      <c r="AN28" s="180"/>
      <c r="AO28" s="115" t="s">
        <v>45</v>
      </c>
      <c r="AP28" s="194">
        <v>5</v>
      </c>
      <c r="AQ28" s="185">
        <v>11</v>
      </c>
      <c r="AR28" s="186">
        <v>145.80846308513804</v>
      </c>
      <c r="AS28" s="180"/>
      <c r="AT28" s="116"/>
      <c r="AU28" s="182"/>
      <c r="AV28" s="182"/>
      <c r="AW28" s="185"/>
      <c r="AX28" s="186"/>
      <c r="AY28" s="180"/>
      <c r="AZ28" s="115"/>
      <c r="BA28" s="182"/>
      <c r="BB28" s="182"/>
      <c r="BC28" s="185"/>
      <c r="BD28" s="186"/>
      <c r="BE28" s="187"/>
      <c r="BF28" s="134"/>
      <c r="BG28" s="182"/>
      <c r="BH28" s="182"/>
      <c r="BI28" s="182"/>
      <c r="BJ28" s="182"/>
      <c r="BK28" s="182"/>
      <c r="BL28" s="182"/>
      <c r="BM28" s="185"/>
      <c r="BN28" s="247"/>
      <c r="BO28" s="180"/>
      <c r="BP28" s="115" t="s">
        <v>73</v>
      </c>
      <c r="BQ28" s="182">
        <v>9</v>
      </c>
      <c r="BR28" s="182">
        <v>6</v>
      </c>
      <c r="BS28" s="182">
        <v>12</v>
      </c>
      <c r="BT28" s="185" t="s">
        <v>32</v>
      </c>
      <c r="BU28" s="247">
        <v>128.37947358742224</v>
      </c>
      <c r="BV28" s="180"/>
      <c r="BW28" s="115"/>
      <c r="BX28" s="185"/>
      <c r="BY28" s="247"/>
      <c r="BZ28" s="180"/>
      <c r="CA28" s="115" t="s">
        <v>74</v>
      </c>
      <c r="CB28" s="182">
        <v>3</v>
      </c>
      <c r="CC28" s="182">
        <v>5</v>
      </c>
      <c r="CD28" s="185">
        <v>4</v>
      </c>
      <c r="CE28" s="248">
        <v>155.56302500767288</v>
      </c>
      <c r="CF28" s="249"/>
      <c r="CG28" s="250"/>
    </row>
    <row r="29" spans="1:85" s="251" customFormat="1" ht="12.75" customHeight="1" x14ac:dyDescent="0.2">
      <c r="A29" s="33">
        <v>8</v>
      </c>
      <c r="B29" s="112" t="s">
        <v>46</v>
      </c>
      <c r="C29" s="112" t="s">
        <v>870</v>
      </c>
      <c r="D29" s="34" t="s">
        <v>163</v>
      </c>
      <c r="E29" s="113" t="s">
        <v>734</v>
      </c>
      <c r="F29" s="114"/>
      <c r="G29" s="414">
        <f>BD29+AX29+AR29+AG29+U29+O29+AA29+AM29</f>
        <v>322.45786649322594</v>
      </c>
      <c r="H29" s="156">
        <f>BD29+AX29+AR29+AG29+U29+O29+AA29+BN29+BU29+BY29+CE29+AM29</f>
        <v>755.3408604163684</v>
      </c>
      <c r="I29" s="192">
        <f>COUNTA(L29,Q29,W29,AC29,AI29,AO29,AT29,AZ29,BF29,BP29,BW29,CA29)</f>
        <v>7</v>
      </c>
      <c r="J29" s="192">
        <f>COUNTA(M29,N29,R29,S29,Y29,T29,X29,Z29,AD29,AE29,AF29,AP29,AJ29,AK29,AL29,AQ29,AU29,AV29,AW29,BA29,BB29,BC29,BG29,BH29,BI29,BL29,BM29,BQ29,BS29,BT29,BX29,CB29,CC29,#REF!,CD29)</f>
        <v>19</v>
      </c>
      <c r="K29" s="181"/>
      <c r="L29" s="115"/>
      <c r="M29" s="182"/>
      <c r="N29" s="182"/>
      <c r="O29" s="183"/>
      <c r="P29" s="184"/>
      <c r="Q29" s="115"/>
      <c r="R29" s="182"/>
      <c r="S29" s="182"/>
      <c r="T29" s="185"/>
      <c r="U29" s="186"/>
      <c r="V29" s="184"/>
      <c r="W29" s="115"/>
      <c r="X29" s="182"/>
      <c r="Y29" s="182"/>
      <c r="Z29" s="182"/>
      <c r="AA29" s="183"/>
      <c r="AB29" s="184"/>
      <c r="AC29" s="115" t="s">
        <v>544</v>
      </c>
      <c r="AD29" s="182">
        <v>4</v>
      </c>
      <c r="AE29" s="182">
        <v>8</v>
      </c>
      <c r="AF29" s="185" t="s">
        <v>32</v>
      </c>
      <c r="AG29" s="186">
        <v>104.03335040558744</v>
      </c>
      <c r="AH29" s="180"/>
      <c r="AI29" s="115" t="s">
        <v>46</v>
      </c>
      <c r="AJ29" s="134" t="s">
        <v>32</v>
      </c>
      <c r="AK29" s="134" t="s">
        <v>33</v>
      </c>
      <c r="AL29" s="185" t="s">
        <v>33</v>
      </c>
      <c r="AM29" s="247">
        <v>16.666666666666664</v>
      </c>
      <c r="AN29" s="180"/>
      <c r="AO29" s="115" t="s">
        <v>46</v>
      </c>
      <c r="AP29" s="194">
        <v>9</v>
      </c>
      <c r="AQ29" s="185">
        <v>8</v>
      </c>
      <c r="AR29" s="186">
        <v>111.75907468880581</v>
      </c>
      <c r="AS29" s="180"/>
      <c r="AT29" s="116"/>
      <c r="AU29" s="182"/>
      <c r="AV29" s="182"/>
      <c r="AW29" s="185"/>
      <c r="AX29" s="186"/>
      <c r="AY29" s="180"/>
      <c r="AZ29" s="115" t="s">
        <v>201</v>
      </c>
      <c r="BA29" s="182">
        <v>6</v>
      </c>
      <c r="BB29" s="182">
        <v>6</v>
      </c>
      <c r="BC29" s="185" t="s">
        <v>32</v>
      </c>
      <c r="BD29" s="186">
        <v>89.998774732165998</v>
      </c>
      <c r="BE29" s="187"/>
      <c r="BF29" s="134"/>
      <c r="BG29" s="182"/>
      <c r="BH29" s="182"/>
      <c r="BI29" s="182"/>
      <c r="BJ29" s="182"/>
      <c r="BK29" s="182"/>
      <c r="BL29" s="182"/>
      <c r="BM29" s="185"/>
      <c r="BN29" s="247"/>
      <c r="BO29" s="180"/>
      <c r="BP29" s="115" t="s">
        <v>78</v>
      </c>
      <c r="BQ29" s="182">
        <v>4</v>
      </c>
      <c r="BR29" s="182">
        <v>9</v>
      </c>
      <c r="BS29" s="182">
        <v>9</v>
      </c>
      <c r="BT29" s="185">
        <v>1</v>
      </c>
      <c r="BU29" s="247">
        <v>243.82298457699017</v>
      </c>
      <c r="BV29" s="180"/>
      <c r="BW29" s="115" t="s">
        <v>46</v>
      </c>
      <c r="BX29" s="185" t="s">
        <v>32</v>
      </c>
      <c r="BY29" s="247">
        <v>9.0909090909090917</v>
      </c>
      <c r="BZ29" s="180"/>
      <c r="CA29" s="115" t="s">
        <v>78</v>
      </c>
      <c r="CB29" s="182">
        <v>6</v>
      </c>
      <c r="CC29" s="182">
        <v>2</v>
      </c>
      <c r="CD29" s="185">
        <v>4</v>
      </c>
      <c r="CE29" s="248">
        <v>179.96910025524323</v>
      </c>
      <c r="CF29" s="249"/>
      <c r="CG29" s="250"/>
    </row>
    <row r="30" spans="1:85" s="251" customFormat="1" ht="12.75" customHeight="1" x14ac:dyDescent="0.2">
      <c r="A30" s="33">
        <v>6</v>
      </c>
      <c r="B30" s="112" t="s">
        <v>44</v>
      </c>
      <c r="C30" s="112" t="s">
        <v>885</v>
      </c>
      <c r="D30" s="34" t="s">
        <v>150</v>
      </c>
      <c r="E30" s="113" t="s">
        <v>552</v>
      </c>
      <c r="F30" s="114"/>
      <c r="G30" s="414">
        <f>BD30+AX30+AR30+AG30+U30+O30+AA30+AM30</f>
        <v>142.55391713518407</v>
      </c>
      <c r="H30" s="156">
        <f>BD30+AX30+AR30+AG30+U30+O30+AA30+BN30+BU30+BY30+CE30+AM30</f>
        <v>733.01032483536392</v>
      </c>
      <c r="I30" s="192">
        <f>COUNTA(L30,Q30,W30,AC30,AI30,AO30,AT30,AZ30,BF30,BP30,BW30,CA30)</f>
        <v>3</v>
      </c>
      <c r="J30" s="192">
        <f>COUNTA(M30,N30,R30,S30,Y30,T30,X30,Z30,AD30,AE30,AF30,AP30,AJ30,AK30,AL30,AQ30,AU30,AV30,AW30,BA30,BB30,BC30,BG30,BH30,BI30,BL30,BM30,BQ30,BS30,BT30,BX30,CB30,CC30,#REF!,CD30)</f>
        <v>10</v>
      </c>
      <c r="K30" s="181"/>
      <c r="L30" s="115"/>
      <c r="M30" s="182"/>
      <c r="N30" s="182"/>
      <c r="O30" s="183"/>
      <c r="P30" s="184"/>
      <c r="Q30" s="115"/>
      <c r="R30" s="182"/>
      <c r="S30" s="182"/>
      <c r="T30" s="185"/>
      <c r="U30" s="186"/>
      <c r="V30" s="184"/>
      <c r="W30" s="115"/>
      <c r="X30" s="182"/>
      <c r="Y30" s="182"/>
      <c r="Z30" s="182"/>
      <c r="AA30" s="183"/>
      <c r="AB30" s="184"/>
      <c r="AC30" s="115" t="s">
        <v>75</v>
      </c>
      <c r="AD30" s="182">
        <v>8</v>
      </c>
      <c r="AE30" s="182">
        <v>5</v>
      </c>
      <c r="AF30" s="185">
        <v>8</v>
      </c>
      <c r="AG30" s="186">
        <v>142.55391713518407</v>
      </c>
      <c r="AH30" s="180"/>
      <c r="AI30" s="115"/>
      <c r="AJ30" s="134"/>
      <c r="AK30" s="134"/>
      <c r="AL30" s="185"/>
      <c r="AM30" s="247"/>
      <c r="AN30" s="180"/>
      <c r="AO30" s="115"/>
      <c r="AP30" s="194"/>
      <c r="AQ30" s="185"/>
      <c r="AR30" s="186"/>
      <c r="AS30" s="180"/>
      <c r="AT30" s="116"/>
      <c r="AU30" s="182"/>
      <c r="AV30" s="182"/>
      <c r="AW30" s="185"/>
      <c r="AX30" s="186"/>
      <c r="AY30" s="180"/>
      <c r="AZ30" s="115"/>
      <c r="BA30" s="182"/>
      <c r="BB30" s="182"/>
      <c r="BC30" s="185"/>
      <c r="BD30" s="186"/>
      <c r="BE30" s="187"/>
      <c r="BF30" s="134"/>
      <c r="BG30" s="182"/>
      <c r="BH30" s="182"/>
      <c r="BI30" s="182"/>
      <c r="BJ30" s="182"/>
      <c r="BK30" s="182"/>
      <c r="BL30" s="182"/>
      <c r="BM30" s="185"/>
      <c r="BN30" s="247"/>
      <c r="BO30" s="180"/>
      <c r="BP30" s="115" t="s">
        <v>1044</v>
      </c>
      <c r="BQ30" s="182">
        <v>2</v>
      </c>
      <c r="BR30" s="182">
        <v>4</v>
      </c>
      <c r="BS30" s="182">
        <v>2</v>
      </c>
      <c r="BT30" s="185">
        <v>2</v>
      </c>
      <c r="BU30" s="247">
        <v>333.03813610308549</v>
      </c>
      <c r="BV30" s="180"/>
      <c r="BW30" s="115"/>
      <c r="BX30" s="185"/>
      <c r="BY30" s="247"/>
      <c r="BZ30" s="180"/>
      <c r="CA30" s="115" t="s">
        <v>71</v>
      </c>
      <c r="CB30" s="182">
        <v>2</v>
      </c>
      <c r="CC30" s="182">
        <v>2</v>
      </c>
      <c r="CD30" s="185">
        <v>3</v>
      </c>
      <c r="CE30" s="248">
        <v>257.4182715970943</v>
      </c>
      <c r="CF30" s="249"/>
      <c r="CG30" s="250"/>
    </row>
    <row r="31" spans="1:85" s="251" customFormat="1" ht="12.75" customHeight="1" x14ac:dyDescent="0.2">
      <c r="A31" s="33">
        <v>7</v>
      </c>
      <c r="B31" s="112" t="s">
        <v>44</v>
      </c>
      <c r="C31" s="112" t="s">
        <v>883</v>
      </c>
      <c r="D31" s="34" t="s">
        <v>503</v>
      </c>
      <c r="E31" s="113" t="s">
        <v>504</v>
      </c>
      <c r="F31" s="114"/>
      <c r="G31" s="414">
        <f>BD31+AX31+AR31+AG31+U31+O31+AA31+AM31</f>
        <v>183.63481572714997</v>
      </c>
      <c r="H31" s="156">
        <f>BD31+AX31+AR31+AG31+U31+O31+AA31+BN31+BU31+BY31+CE31+AM31</f>
        <v>718.9509475675045</v>
      </c>
      <c r="I31" s="192">
        <f>COUNTA(L31,Q31,W31,AC31,AI31,AO31,AT31,AZ31,BF31,BP31,BW31,CA31)</f>
        <v>3</v>
      </c>
      <c r="J31" s="192">
        <f>COUNTA(M31,N31,R31,S31,Y31,T31,X31,Z31,AD31,AE31,AF31,AP31,AJ31,AK31,AL31,AQ31,AU31,AV31,AW31,BA31,BB31,BC31,BG31,BH31,BI31,BL31,BM31,BQ31,BS31,BT31,BX31,CB31,CC31,#REF!,CD31)</f>
        <v>10</v>
      </c>
      <c r="K31" s="181"/>
      <c r="L31" s="115"/>
      <c r="M31" s="182"/>
      <c r="N31" s="182"/>
      <c r="O31" s="183"/>
      <c r="P31" s="184"/>
      <c r="Q31" s="115"/>
      <c r="R31" s="182"/>
      <c r="S31" s="182"/>
      <c r="T31" s="185"/>
      <c r="U31" s="186"/>
      <c r="V31" s="184"/>
      <c r="W31" s="115"/>
      <c r="X31" s="182"/>
      <c r="Y31" s="182"/>
      <c r="Z31" s="182"/>
      <c r="AA31" s="183"/>
      <c r="AB31" s="184"/>
      <c r="AC31" s="115" t="s">
        <v>75</v>
      </c>
      <c r="AD31" s="182">
        <v>2</v>
      </c>
      <c r="AE31" s="182">
        <v>9</v>
      </c>
      <c r="AF31" s="185">
        <v>6</v>
      </c>
      <c r="AG31" s="186">
        <v>183.63481572714997</v>
      </c>
      <c r="AH31" s="180"/>
      <c r="AI31" s="115"/>
      <c r="AJ31" s="134"/>
      <c r="AK31" s="134"/>
      <c r="AL31" s="185"/>
      <c r="AM31" s="247"/>
      <c r="AN31" s="180"/>
      <c r="AO31" s="115"/>
      <c r="AP31" s="194"/>
      <c r="AQ31" s="185"/>
      <c r="AR31" s="186"/>
      <c r="AS31" s="180"/>
      <c r="AT31" s="116"/>
      <c r="AU31" s="182"/>
      <c r="AV31" s="182"/>
      <c r="AW31" s="185"/>
      <c r="AX31" s="186"/>
      <c r="AY31" s="180"/>
      <c r="AZ31" s="115"/>
      <c r="BA31" s="182"/>
      <c r="BB31" s="182"/>
      <c r="BC31" s="185"/>
      <c r="BD31" s="186"/>
      <c r="BE31" s="187"/>
      <c r="BF31" s="134"/>
      <c r="BG31" s="182"/>
      <c r="BH31" s="182"/>
      <c r="BI31" s="182"/>
      <c r="BJ31" s="182"/>
      <c r="BK31" s="182"/>
      <c r="BL31" s="182"/>
      <c r="BM31" s="185"/>
      <c r="BN31" s="247"/>
      <c r="BO31" s="180"/>
      <c r="BP31" s="115" t="s">
        <v>1056</v>
      </c>
      <c r="BQ31" s="182">
        <v>3</v>
      </c>
      <c r="BR31" s="182">
        <v>2</v>
      </c>
      <c r="BS31" s="182">
        <v>5</v>
      </c>
      <c r="BT31" s="185" t="s">
        <v>32</v>
      </c>
      <c r="BU31" s="247">
        <v>261.92511346209557</v>
      </c>
      <c r="BV31" s="180"/>
      <c r="BW31" s="115"/>
      <c r="BX31" s="185"/>
      <c r="BY31" s="247"/>
      <c r="BZ31" s="180"/>
      <c r="CA31" s="115" t="s">
        <v>75</v>
      </c>
      <c r="CB31" s="182">
        <v>2</v>
      </c>
      <c r="CC31" s="182">
        <v>2</v>
      </c>
      <c r="CD31" s="185">
        <v>3</v>
      </c>
      <c r="CE31" s="248">
        <v>273.39101837825905</v>
      </c>
      <c r="CF31" s="249"/>
      <c r="CG31" s="250"/>
    </row>
    <row r="32" spans="1:85" s="251" customFormat="1" ht="12.75" customHeight="1" x14ac:dyDescent="0.2">
      <c r="A32" s="33">
        <v>11</v>
      </c>
      <c r="B32" s="112" t="s">
        <v>45</v>
      </c>
      <c r="C32" s="112" t="s">
        <v>862</v>
      </c>
      <c r="D32" s="34" t="s">
        <v>486</v>
      </c>
      <c r="E32" s="113" t="s">
        <v>487</v>
      </c>
      <c r="F32" s="114"/>
      <c r="G32" s="414">
        <f>BD32+AX32+AR32+AG32+U32+O32+AA32+AM32</f>
        <v>206.53212513775344</v>
      </c>
      <c r="H32" s="156">
        <f>BD32+AX32+AR32+AG32+U32+O32+AA32+BN32+BU32+BY32+CE32+AM32</f>
        <v>713.9602286476586</v>
      </c>
      <c r="I32" s="192">
        <f>COUNTA(L32,Q32,W32,AC32,AI32,AO32,AT32,AZ32,BF32,BP32,BW32,CA32)</f>
        <v>3</v>
      </c>
      <c r="J32" s="192">
        <f>COUNTA(M32,N32,R32,S32,Y32,T32,X32,Z32,AD32,AE32,AF32,AP32,AJ32,AK32,AL32,AQ32,AU32,AV32,AW32,BA32,BB32,BC32,BG32,BH32,BI32,BL32,BM32,BQ32,BS32,BT32,BX32,CB32,CC32,#REF!,CD32)</f>
        <v>10</v>
      </c>
      <c r="K32" s="181"/>
      <c r="L32" s="115"/>
      <c r="M32" s="182"/>
      <c r="N32" s="182"/>
      <c r="O32" s="183"/>
      <c r="P32" s="184"/>
      <c r="Q32" s="115"/>
      <c r="R32" s="182"/>
      <c r="S32" s="182"/>
      <c r="T32" s="185"/>
      <c r="U32" s="186"/>
      <c r="V32" s="184"/>
      <c r="W32" s="115"/>
      <c r="X32" s="182"/>
      <c r="Y32" s="182"/>
      <c r="Z32" s="182"/>
      <c r="AA32" s="183"/>
      <c r="AB32" s="184"/>
      <c r="AC32" s="115" t="s">
        <v>99</v>
      </c>
      <c r="AD32" s="182">
        <v>3</v>
      </c>
      <c r="AE32" s="182">
        <v>2</v>
      </c>
      <c r="AF32" s="185">
        <v>1</v>
      </c>
      <c r="AG32" s="186">
        <v>206.53212513775344</v>
      </c>
      <c r="AH32" s="180"/>
      <c r="AI32" s="115"/>
      <c r="AJ32" s="134"/>
      <c r="AK32" s="134"/>
      <c r="AL32" s="185"/>
      <c r="AM32" s="247"/>
      <c r="AN32" s="180"/>
      <c r="AO32" s="115"/>
      <c r="AP32" s="194"/>
      <c r="AQ32" s="185"/>
      <c r="AR32" s="186"/>
      <c r="AS32" s="180"/>
      <c r="AT32" s="116"/>
      <c r="AU32" s="182"/>
      <c r="AV32" s="182"/>
      <c r="AW32" s="185"/>
      <c r="AX32" s="186"/>
      <c r="AY32" s="180"/>
      <c r="AZ32" s="115"/>
      <c r="BA32" s="182"/>
      <c r="BB32" s="182"/>
      <c r="BC32" s="185"/>
      <c r="BD32" s="186"/>
      <c r="BE32" s="187"/>
      <c r="BF32" s="134"/>
      <c r="BG32" s="182"/>
      <c r="BH32" s="182"/>
      <c r="BI32" s="182"/>
      <c r="BJ32" s="182"/>
      <c r="BK32" s="182"/>
      <c r="BL32" s="182"/>
      <c r="BM32" s="185"/>
      <c r="BN32" s="247"/>
      <c r="BO32" s="180"/>
      <c r="BP32" s="115" t="s">
        <v>99</v>
      </c>
      <c r="BQ32" s="182">
        <v>2</v>
      </c>
      <c r="BR32" s="182">
        <v>3</v>
      </c>
      <c r="BS32" s="182">
        <v>2</v>
      </c>
      <c r="BT32" s="185" t="s">
        <v>32</v>
      </c>
      <c r="BU32" s="247">
        <v>284.50212948937019</v>
      </c>
      <c r="BV32" s="180"/>
      <c r="BW32" s="115"/>
      <c r="BX32" s="185"/>
      <c r="BY32" s="247"/>
      <c r="BZ32" s="180"/>
      <c r="CA32" s="115" t="s">
        <v>99</v>
      </c>
      <c r="CB32" s="182">
        <v>4</v>
      </c>
      <c r="CC32" s="182">
        <v>3</v>
      </c>
      <c r="CD32" s="185">
        <v>4</v>
      </c>
      <c r="CE32" s="248">
        <v>222.92597402053499</v>
      </c>
      <c r="CF32" s="249"/>
      <c r="CG32" s="250"/>
    </row>
    <row r="33" spans="1:85" s="251" customFormat="1" ht="12.75" customHeight="1" x14ac:dyDescent="0.2">
      <c r="A33" s="33">
        <v>9</v>
      </c>
      <c r="B33" s="112" t="s">
        <v>46</v>
      </c>
      <c r="C33" s="112" t="s">
        <v>921</v>
      </c>
      <c r="D33" s="34" t="s">
        <v>159</v>
      </c>
      <c r="E33" s="113" t="s">
        <v>922</v>
      </c>
      <c r="F33" s="114"/>
      <c r="G33" s="414">
        <f>BD33+AX33+AR33+AG33+U33+O33+AA33+AM33</f>
        <v>214.82209969647869</v>
      </c>
      <c r="H33" s="156">
        <f>BD33+AX33+AR33+AG33+U33+O33+AA33+BN33+BU33+BY33+CE33+AM33</f>
        <v>711.40356425258074</v>
      </c>
      <c r="I33" s="192">
        <f>COUNTA(L33,Q33,W33,AC33,AI33,AO33,AT33,AZ33,BF33,BP33,BW33,CA33)</f>
        <v>4</v>
      </c>
      <c r="J33" s="192">
        <f>COUNTA(M33,N33,R33,S33,Y33,T33,X33,Z33,AD33,AE33,AF33,AP33,AJ33,AK33,AL33,AQ33,AU33,AV33,AW33,BA33,BB33,BC33,BG33,BH33,BI33,BL33,BM33,BQ33,BS33,BT33,BX33,CB33,CC33,#REF!,CD33)</f>
        <v>10</v>
      </c>
      <c r="K33" s="181"/>
      <c r="L33" s="115"/>
      <c r="M33" s="182"/>
      <c r="N33" s="182"/>
      <c r="O33" s="183"/>
      <c r="P33" s="184"/>
      <c r="Q33" s="115"/>
      <c r="R33" s="182"/>
      <c r="S33" s="182"/>
      <c r="T33" s="185"/>
      <c r="U33" s="186"/>
      <c r="V33" s="184"/>
      <c r="W33" s="115"/>
      <c r="X33" s="182"/>
      <c r="Y33" s="182"/>
      <c r="Z33" s="182"/>
      <c r="AA33" s="183"/>
      <c r="AB33" s="184"/>
      <c r="AC33" s="115"/>
      <c r="AD33" s="182"/>
      <c r="AE33" s="182"/>
      <c r="AF33" s="185"/>
      <c r="AG33" s="186"/>
      <c r="AH33" s="180"/>
      <c r="AI33" s="115"/>
      <c r="AJ33" s="134"/>
      <c r="AK33" s="134"/>
      <c r="AL33" s="185"/>
      <c r="AM33" s="247"/>
      <c r="AN33" s="180"/>
      <c r="AO33" s="115" t="s">
        <v>46</v>
      </c>
      <c r="AP33" s="194">
        <v>1</v>
      </c>
      <c r="AQ33" s="185">
        <v>2</v>
      </c>
      <c r="AR33" s="186">
        <v>214.82209969647869</v>
      </c>
      <c r="AS33" s="180"/>
      <c r="AT33" s="116"/>
      <c r="AU33" s="182"/>
      <c r="AV33" s="182"/>
      <c r="AW33" s="185"/>
      <c r="AX33" s="186"/>
      <c r="AY33" s="180"/>
      <c r="AZ33" s="115"/>
      <c r="BA33" s="182"/>
      <c r="BB33" s="182"/>
      <c r="BC33" s="185"/>
      <c r="BD33" s="186"/>
      <c r="BE33" s="187"/>
      <c r="BF33" s="134"/>
      <c r="BG33" s="182"/>
      <c r="BH33" s="182"/>
      <c r="BI33" s="182"/>
      <c r="BJ33" s="182"/>
      <c r="BK33" s="182"/>
      <c r="BL33" s="182"/>
      <c r="BM33" s="185"/>
      <c r="BN33" s="247"/>
      <c r="BO33" s="180"/>
      <c r="BP33" s="115" t="s">
        <v>78</v>
      </c>
      <c r="BQ33" s="182">
        <v>3</v>
      </c>
      <c r="BR33" s="182">
        <v>3</v>
      </c>
      <c r="BS33" s="182">
        <v>5</v>
      </c>
      <c r="BT33" s="185" t="s">
        <v>32</v>
      </c>
      <c r="BU33" s="247">
        <v>251.07329178062969</v>
      </c>
      <c r="BV33" s="180"/>
      <c r="BW33" s="115" t="s">
        <v>46</v>
      </c>
      <c r="BX33" s="185">
        <v>1</v>
      </c>
      <c r="BY33" s="247">
        <v>110.41392685158225</v>
      </c>
      <c r="BZ33" s="180"/>
      <c r="CA33" s="115" t="s">
        <v>4</v>
      </c>
      <c r="CB33" s="182">
        <v>3</v>
      </c>
      <c r="CC33" s="182">
        <v>2</v>
      </c>
      <c r="CD33" s="185">
        <v>3</v>
      </c>
      <c r="CE33" s="248">
        <v>135.09424592389013</v>
      </c>
      <c r="CF33" s="249"/>
      <c r="CG33" s="250"/>
    </row>
    <row r="34" spans="1:85" s="251" customFormat="1" ht="12.75" customHeight="1" x14ac:dyDescent="0.2">
      <c r="A34" s="33">
        <v>12</v>
      </c>
      <c r="B34" s="112" t="s">
        <v>45</v>
      </c>
      <c r="C34" s="112" t="s">
        <v>1269</v>
      </c>
      <c r="D34" s="34" t="s">
        <v>189</v>
      </c>
      <c r="E34" s="113" t="s">
        <v>1119</v>
      </c>
      <c r="F34" s="114"/>
      <c r="G34" s="414"/>
      <c r="H34" s="156">
        <f>BD34+AX34+AR34+AG34+U34+O34+AA34+BN34+BU34+BY34+CE34+AM34</f>
        <v>683.20999598259607</v>
      </c>
      <c r="I34" s="192">
        <f>COUNTA(L34,Q34,W34,AC34,AI34,AO34,AT34,AZ34,BF34,BP34,BW34,CA34)</f>
        <v>2</v>
      </c>
      <c r="J34" s="192">
        <f>COUNTA(M34,N34,R34,S34,Y34,T34,X34,Z34,AD34,AE34,AF34,AP34,AJ34,AK34,AL34,AQ34,AU34,AV34,AW34,BA34,BB34,BC34,BG34,BH34,BI34,BL34,BM34,BQ34,BS34,BT34,BX34,CB34,CC34,#REF!,CD34)</f>
        <v>7</v>
      </c>
      <c r="K34" s="181"/>
      <c r="L34" s="115"/>
      <c r="M34" s="182"/>
      <c r="N34" s="182"/>
      <c r="O34" s="183"/>
      <c r="P34" s="184"/>
      <c r="Q34" s="115"/>
      <c r="R34" s="182"/>
      <c r="S34" s="182"/>
      <c r="T34" s="185"/>
      <c r="U34" s="186"/>
      <c r="V34" s="184"/>
      <c r="W34" s="115"/>
      <c r="X34" s="182"/>
      <c r="Y34" s="182"/>
      <c r="Z34" s="182"/>
      <c r="AA34" s="183"/>
      <c r="AB34" s="184"/>
      <c r="AC34" s="115"/>
      <c r="AD34" s="182"/>
      <c r="AE34" s="182"/>
      <c r="AF34" s="185"/>
      <c r="AG34" s="186"/>
      <c r="AH34" s="180"/>
      <c r="AI34" s="115"/>
      <c r="AJ34" s="134"/>
      <c r="AK34" s="134"/>
      <c r="AL34" s="185"/>
      <c r="AM34" s="247"/>
      <c r="AN34" s="180"/>
      <c r="AO34" s="115"/>
      <c r="AP34" s="194"/>
      <c r="AQ34" s="185"/>
      <c r="AR34" s="186"/>
      <c r="AS34" s="180"/>
      <c r="AT34" s="116"/>
      <c r="AU34" s="182"/>
      <c r="AV34" s="182"/>
      <c r="AW34" s="185"/>
      <c r="AX34" s="186"/>
      <c r="AY34" s="180"/>
      <c r="AZ34" s="115"/>
      <c r="BA34" s="182"/>
      <c r="BB34" s="182"/>
      <c r="BC34" s="185"/>
      <c r="BD34" s="186"/>
      <c r="BE34" s="187"/>
      <c r="BF34" s="134"/>
      <c r="BG34" s="182"/>
      <c r="BH34" s="182"/>
      <c r="BI34" s="182"/>
      <c r="BJ34" s="182"/>
      <c r="BK34" s="182"/>
      <c r="BL34" s="182"/>
      <c r="BM34" s="185"/>
      <c r="BN34" s="247"/>
      <c r="BO34" s="180"/>
      <c r="BP34" s="115" t="s">
        <v>72</v>
      </c>
      <c r="BQ34" s="182">
        <v>1</v>
      </c>
      <c r="BR34" s="182">
        <v>5</v>
      </c>
      <c r="BS34" s="182">
        <v>3</v>
      </c>
      <c r="BT34" s="185">
        <v>1</v>
      </c>
      <c r="BU34" s="247">
        <v>368.23908740944319</v>
      </c>
      <c r="BV34" s="180"/>
      <c r="BW34" s="115"/>
      <c r="BX34" s="185"/>
      <c r="BY34" s="247"/>
      <c r="BZ34" s="180"/>
      <c r="CA34" s="115" t="s">
        <v>73</v>
      </c>
      <c r="CB34" s="182">
        <v>1</v>
      </c>
      <c r="CC34" s="182">
        <v>1</v>
      </c>
      <c r="CD34" s="185">
        <v>4</v>
      </c>
      <c r="CE34" s="248">
        <v>314.97090857315288</v>
      </c>
      <c r="CF34" s="249"/>
      <c r="CG34" s="250"/>
    </row>
    <row r="35" spans="1:85" s="251" customFormat="1" ht="12.75" customHeight="1" x14ac:dyDescent="0.2">
      <c r="A35" s="33">
        <v>8</v>
      </c>
      <c r="B35" s="112" t="s">
        <v>44</v>
      </c>
      <c r="C35" s="112" t="s">
        <v>355</v>
      </c>
      <c r="D35" s="34" t="s">
        <v>133</v>
      </c>
      <c r="E35" s="113" t="s">
        <v>380</v>
      </c>
      <c r="F35" s="114"/>
      <c r="G35" s="414">
        <f>BD35+AX35+AR35+AG35+U35+O35+AA35+AM35</f>
        <v>599.23972950203881</v>
      </c>
      <c r="H35" s="156">
        <f>BD35+AX35+AR35+AG35+U35+O35+AA35+BN35+BU35+BY35+CE35+AM35</f>
        <v>680.5593355345934</v>
      </c>
      <c r="I35" s="192">
        <f>COUNTA(L35,Q35,W35,AC35,AI35,AO35,AT35,AZ35,BF35,BP35,BW35,CA35)</f>
        <v>6</v>
      </c>
      <c r="J35" s="192">
        <f>COUNTA(M35,N35,R35,S35,Y35,T35,X35,Z35,AD35,AE35,AF35,AP35,AJ35,AK35,AL35,AQ35,AU35,AV35,AW35,BA35,BB35,BC35,BG35,BH35,BI35,BL35,BM35,BQ35,BS35,BT35,BX35,CB35,CC35,#REF!,CD35)</f>
        <v>18</v>
      </c>
      <c r="K35" s="181"/>
      <c r="L35" s="115"/>
      <c r="M35" s="182"/>
      <c r="N35" s="182"/>
      <c r="O35" s="183"/>
      <c r="P35" s="184"/>
      <c r="Q35" s="115" t="s">
        <v>44</v>
      </c>
      <c r="R35" s="182">
        <v>4</v>
      </c>
      <c r="S35" s="182">
        <v>3</v>
      </c>
      <c r="T35" s="185" t="s">
        <v>32</v>
      </c>
      <c r="U35" s="186">
        <v>123.18758762624412</v>
      </c>
      <c r="V35" s="184"/>
      <c r="W35" s="115" t="s">
        <v>44</v>
      </c>
      <c r="X35" s="182">
        <v>2</v>
      </c>
      <c r="Y35" s="182" t="s">
        <v>32</v>
      </c>
      <c r="Z35" s="182" t="s">
        <v>32</v>
      </c>
      <c r="AA35" s="183">
        <v>121.43787921386328</v>
      </c>
      <c r="AB35" s="184"/>
      <c r="AC35" s="115"/>
      <c r="AD35" s="182"/>
      <c r="AE35" s="182"/>
      <c r="AF35" s="185"/>
      <c r="AG35" s="186"/>
      <c r="AH35" s="180"/>
      <c r="AI35" s="115"/>
      <c r="AJ35" s="134"/>
      <c r="AK35" s="134"/>
      <c r="AL35" s="185"/>
      <c r="AM35" s="247"/>
      <c r="AN35" s="180"/>
      <c r="AO35" s="115" t="s">
        <v>44</v>
      </c>
      <c r="AP35" s="194">
        <v>3</v>
      </c>
      <c r="AQ35" s="185">
        <v>3</v>
      </c>
      <c r="AR35" s="186">
        <v>124.43697499232712</v>
      </c>
      <c r="AS35" s="180"/>
      <c r="AT35" s="116" t="s">
        <v>44</v>
      </c>
      <c r="AU35" s="182">
        <v>2</v>
      </c>
      <c r="AV35" s="182">
        <v>3</v>
      </c>
      <c r="AW35" s="185">
        <v>2</v>
      </c>
      <c r="AX35" s="186">
        <v>230.17728766960431</v>
      </c>
      <c r="AY35" s="180"/>
      <c r="AZ35" s="115"/>
      <c r="BA35" s="182"/>
      <c r="BB35" s="182"/>
      <c r="BC35" s="185"/>
      <c r="BD35" s="186"/>
      <c r="BE35" s="187"/>
      <c r="BF35" s="134"/>
      <c r="BG35" s="182"/>
      <c r="BH35" s="182"/>
      <c r="BI35" s="182"/>
      <c r="BJ35" s="182"/>
      <c r="BK35" s="182"/>
      <c r="BL35" s="182"/>
      <c r="BM35" s="185"/>
      <c r="BN35" s="247"/>
      <c r="BO35" s="180"/>
      <c r="BP35" s="115" t="s">
        <v>1056</v>
      </c>
      <c r="BQ35" s="182">
        <v>11</v>
      </c>
      <c r="BR35" s="182">
        <v>11</v>
      </c>
      <c r="BS35" s="182">
        <v>11</v>
      </c>
      <c r="BT35" s="185" t="s">
        <v>32</v>
      </c>
      <c r="BU35" s="247">
        <v>36.363636363636367</v>
      </c>
      <c r="BV35" s="180"/>
      <c r="BW35" s="115"/>
      <c r="BX35" s="185"/>
      <c r="BY35" s="247"/>
      <c r="BZ35" s="180"/>
      <c r="CA35" s="115" t="s">
        <v>75</v>
      </c>
      <c r="CB35" s="182">
        <v>8</v>
      </c>
      <c r="CC35" s="182" t="s">
        <v>32</v>
      </c>
      <c r="CD35" s="185">
        <v>9</v>
      </c>
      <c r="CE35" s="248">
        <v>44.955969668918257</v>
      </c>
      <c r="CF35" s="249"/>
      <c r="CG35" s="250"/>
    </row>
    <row r="36" spans="1:85" s="251" customFormat="1" ht="12.75" customHeight="1" x14ac:dyDescent="0.2">
      <c r="A36" s="33">
        <v>10</v>
      </c>
      <c r="B36" s="112" t="s">
        <v>46</v>
      </c>
      <c r="C36" s="112" t="s">
        <v>373</v>
      </c>
      <c r="D36" s="34" t="s">
        <v>186</v>
      </c>
      <c r="E36" s="113" t="s">
        <v>344</v>
      </c>
      <c r="F36" s="114"/>
      <c r="G36" s="414">
        <f>BD36+AX36+AR36+AG36+U36+O36+AA36+AM36</f>
        <v>298.40627657717499</v>
      </c>
      <c r="H36" s="156">
        <f>BD36+AX36+AR36+AG36+U36+O36+AA36+BN36+BU36+BY36+CE36+AM36</f>
        <v>678.17555710610566</v>
      </c>
      <c r="I36" s="192">
        <f>COUNTA(L36,Q36,W36,AC36,AI36,AO36,AT36,AZ36,BF36,BP36,BW36,CA36)</f>
        <v>5</v>
      </c>
      <c r="J36" s="192">
        <f>COUNTA(M36,N36,R36,S36,Y36,T36,X36,Z36,AD36,AE36,AF36,AP36,AJ36,AK36,AL36,AQ36,AU36,AV36,AW36,BA36,BB36,BC36,BG36,BH36,BI36,BL36,BM36,BQ36,BS36,BT36,BX36,CB36,CC36,#REF!,CD36)</f>
        <v>15</v>
      </c>
      <c r="K36" s="181"/>
      <c r="L36" s="115"/>
      <c r="M36" s="182"/>
      <c r="N36" s="182"/>
      <c r="O36" s="183"/>
      <c r="P36" s="184"/>
      <c r="Q36" s="115" t="s">
        <v>46</v>
      </c>
      <c r="R36" s="182">
        <v>6</v>
      </c>
      <c r="S36" s="182">
        <v>6</v>
      </c>
      <c r="T36" s="185">
        <v>5</v>
      </c>
      <c r="U36" s="186">
        <v>102.80021614939463</v>
      </c>
      <c r="V36" s="184"/>
      <c r="W36" s="115" t="s">
        <v>46</v>
      </c>
      <c r="X36" s="182">
        <v>2</v>
      </c>
      <c r="Y36" s="182" t="s">
        <v>32</v>
      </c>
      <c r="Z36" s="182" t="s">
        <v>32</v>
      </c>
      <c r="AA36" s="183">
        <v>123.97940008672037</v>
      </c>
      <c r="AB36" s="184"/>
      <c r="AC36" s="115"/>
      <c r="AD36" s="182"/>
      <c r="AE36" s="182"/>
      <c r="AF36" s="185"/>
      <c r="AG36" s="186"/>
      <c r="AH36" s="180"/>
      <c r="AI36" s="115"/>
      <c r="AJ36" s="134"/>
      <c r="AK36" s="134"/>
      <c r="AL36" s="185"/>
      <c r="AM36" s="247"/>
      <c r="AN36" s="180"/>
      <c r="AO36" s="115" t="s">
        <v>46</v>
      </c>
      <c r="AP36" s="194">
        <v>12</v>
      </c>
      <c r="AQ36" s="185">
        <v>11</v>
      </c>
      <c r="AR36" s="186">
        <v>71.626660341059988</v>
      </c>
      <c r="AS36" s="180"/>
      <c r="AT36" s="116"/>
      <c r="AU36" s="182"/>
      <c r="AV36" s="182"/>
      <c r="AW36" s="185"/>
      <c r="AX36" s="186"/>
      <c r="AY36" s="180"/>
      <c r="AZ36" s="115"/>
      <c r="BA36" s="182"/>
      <c r="BB36" s="182"/>
      <c r="BC36" s="185"/>
      <c r="BD36" s="186"/>
      <c r="BE36" s="187"/>
      <c r="BF36" s="134"/>
      <c r="BG36" s="182"/>
      <c r="BH36" s="182"/>
      <c r="BI36" s="182"/>
      <c r="BJ36" s="182"/>
      <c r="BK36" s="182"/>
      <c r="BL36" s="182"/>
      <c r="BM36" s="185"/>
      <c r="BN36" s="247"/>
      <c r="BO36" s="180"/>
      <c r="BP36" s="115" t="s">
        <v>78</v>
      </c>
      <c r="BQ36" s="182">
        <v>9</v>
      </c>
      <c r="BR36" s="182">
        <v>6</v>
      </c>
      <c r="BS36" s="182">
        <v>7</v>
      </c>
      <c r="BT36" s="185">
        <v>5</v>
      </c>
      <c r="BU36" s="247">
        <v>199.80018027368746</v>
      </c>
      <c r="BV36" s="180"/>
      <c r="BW36" s="115"/>
      <c r="BX36" s="185"/>
      <c r="BY36" s="247"/>
      <c r="BZ36" s="180"/>
      <c r="CA36" s="115" t="s">
        <v>78</v>
      </c>
      <c r="CB36" s="182">
        <v>4</v>
      </c>
      <c r="CC36" s="182">
        <v>6</v>
      </c>
      <c r="CD36" s="185">
        <v>2</v>
      </c>
      <c r="CE36" s="248">
        <v>179.96910025524323</v>
      </c>
      <c r="CF36" s="249"/>
      <c r="CG36" s="250"/>
    </row>
    <row r="37" spans="1:85" s="251" customFormat="1" ht="12.75" customHeight="1" x14ac:dyDescent="0.2">
      <c r="A37" s="33">
        <v>13</v>
      </c>
      <c r="B37" s="112" t="s">
        <v>45</v>
      </c>
      <c r="C37" s="112" t="s">
        <v>895</v>
      </c>
      <c r="D37" s="34" t="s">
        <v>609</v>
      </c>
      <c r="E37" s="113" t="s">
        <v>948</v>
      </c>
      <c r="F37" s="114"/>
      <c r="G37" s="414">
        <f>BD37+AX37+AR37+AG37+U37+O37+AA37+AM37</f>
        <v>273.28297441751232</v>
      </c>
      <c r="H37" s="156">
        <f>BD37+AX37+AR37+AG37+U37+O37+AA37+BN37+BU37+BY37+CE37+AM37</f>
        <v>668.52296604849164</v>
      </c>
      <c r="I37" s="192">
        <f>COUNTA(L37,Q37,W37,AC37,AI37,AO37,AT37,AZ37,BF37,BP37,BW37,CA37)</f>
        <v>5</v>
      </c>
      <c r="J37" s="192">
        <f>COUNTA(M37,N37,R37,S37,Y37,T37,X37,Z37,AD37,AE37,AF37,AP37,AJ37,AK37,AL37,AQ37,AU37,AV37,AW37,BA37,BB37,BC37,BG37,BH37,BI37,BL37,BM37,BQ37,BS37,BT37,BX37,CB37,CC37,#REF!,CD37)</f>
        <v>13</v>
      </c>
      <c r="K37" s="181"/>
      <c r="L37" s="115"/>
      <c r="M37" s="182"/>
      <c r="N37" s="182"/>
      <c r="O37" s="183"/>
      <c r="P37" s="184"/>
      <c r="Q37" s="115"/>
      <c r="R37" s="182"/>
      <c r="S37" s="182"/>
      <c r="T37" s="185"/>
      <c r="U37" s="186"/>
      <c r="V37" s="184"/>
      <c r="W37" s="115"/>
      <c r="X37" s="182"/>
      <c r="Y37" s="182"/>
      <c r="Z37" s="182"/>
      <c r="AA37" s="183"/>
      <c r="AB37" s="184"/>
      <c r="AC37" s="115" t="s">
        <v>478</v>
      </c>
      <c r="AD37" s="182">
        <v>11</v>
      </c>
      <c r="AE37" s="182">
        <v>11</v>
      </c>
      <c r="AF37" s="185">
        <v>4</v>
      </c>
      <c r="AG37" s="186">
        <v>143.24967316818874</v>
      </c>
      <c r="AH37" s="180"/>
      <c r="AI37" s="115"/>
      <c r="AJ37" s="134"/>
      <c r="AK37" s="134"/>
      <c r="AL37" s="185"/>
      <c r="AM37" s="247"/>
      <c r="AN37" s="180"/>
      <c r="AO37" s="115" t="s">
        <v>45</v>
      </c>
      <c r="AP37" s="194">
        <v>9</v>
      </c>
      <c r="AQ37" s="185">
        <v>10</v>
      </c>
      <c r="AR37" s="186">
        <v>130.03330124932359</v>
      </c>
      <c r="AS37" s="180"/>
      <c r="AT37" s="116"/>
      <c r="AU37" s="182"/>
      <c r="AV37" s="182"/>
      <c r="AW37" s="185"/>
      <c r="AX37" s="186"/>
      <c r="AY37" s="180"/>
      <c r="AZ37" s="115"/>
      <c r="BA37" s="182"/>
      <c r="BB37" s="182"/>
      <c r="BC37" s="185"/>
      <c r="BD37" s="186"/>
      <c r="BE37" s="187"/>
      <c r="BF37" s="134"/>
      <c r="BG37" s="182"/>
      <c r="BH37" s="182"/>
      <c r="BI37" s="182"/>
      <c r="BJ37" s="182"/>
      <c r="BK37" s="182"/>
      <c r="BL37" s="182"/>
      <c r="BM37" s="185"/>
      <c r="BN37" s="247"/>
      <c r="BO37" s="180"/>
      <c r="BP37" s="115" t="s">
        <v>72</v>
      </c>
      <c r="BQ37" s="182">
        <v>5</v>
      </c>
      <c r="BR37" s="182">
        <v>9</v>
      </c>
      <c r="BS37" s="182">
        <v>9</v>
      </c>
      <c r="BT37" s="185" t="s">
        <v>32</v>
      </c>
      <c r="BU37" s="247">
        <v>113.92544976785331</v>
      </c>
      <c r="BV37" s="180"/>
      <c r="BW37" s="115" t="s">
        <v>72</v>
      </c>
      <c r="BX37" s="185">
        <v>3</v>
      </c>
      <c r="BY37" s="247">
        <v>82.548990324974412</v>
      </c>
      <c r="CA37" s="115" t="s">
        <v>72</v>
      </c>
      <c r="CB37" s="182">
        <v>5</v>
      </c>
      <c r="CC37" s="182">
        <v>5</v>
      </c>
      <c r="CD37" s="185">
        <v>3</v>
      </c>
      <c r="CE37" s="248">
        <v>198.76555153815164</v>
      </c>
      <c r="CF37" s="249"/>
      <c r="CG37" s="250"/>
    </row>
    <row r="38" spans="1:85" s="251" customFormat="1" ht="12.75" customHeight="1" x14ac:dyDescent="0.2">
      <c r="A38" s="33">
        <v>14</v>
      </c>
      <c r="B38" s="112" t="s">
        <v>45</v>
      </c>
      <c r="C38" s="112" t="s">
        <v>397</v>
      </c>
      <c r="D38" s="34" t="s">
        <v>173</v>
      </c>
      <c r="E38" s="113" t="s">
        <v>308</v>
      </c>
      <c r="F38" s="114"/>
      <c r="G38" s="414">
        <f>BD38+AX38+AR38+AG38+U38+O38+AA38+AM38</f>
        <v>551.02305044894763</v>
      </c>
      <c r="H38" s="156">
        <f>BD38+AX38+AR38+AG38+U38+O38+AA38+BN38+BU38+BY38+CE38+AM38</f>
        <v>667.12531704431706</v>
      </c>
      <c r="I38" s="192">
        <f>COUNTA(L38,Q38,W38,AC38,AI38,AO38,AT38,AZ38,BF38,BP38,BW38,CA38)</f>
        <v>4</v>
      </c>
      <c r="J38" s="192">
        <f>COUNTA(M38,N38,R38,S38,Y38,T38,X38,Z38,AD38,AE38,AF38,AP38,AJ38,AK38,AL38,AQ38,AU38,AV38,AW38,BA38,BB38,BC38,BG38,BH38,BI38,BL38,BM38,BQ38,BS38,BT38,BX38,CB38,CC38,#REF!,CD38)</f>
        <v>13</v>
      </c>
      <c r="K38" s="181"/>
      <c r="L38" s="115"/>
      <c r="M38" s="182"/>
      <c r="N38" s="182"/>
      <c r="O38" s="183"/>
      <c r="P38" s="184"/>
      <c r="Q38" s="115" t="s">
        <v>6</v>
      </c>
      <c r="R38" s="182">
        <v>3</v>
      </c>
      <c r="S38" s="182" t="s">
        <v>32</v>
      </c>
      <c r="T38" s="185">
        <v>2</v>
      </c>
      <c r="U38" s="186">
        <v>135.09424592389013</v>
      </c>
      <c r="V38" s="184"/>
      <c r="W38" s="115" t="s">
        <v>5</v>
      </c>
      <c r="X38" s="182">
        <v>4</v>
      </c>
      <c r="Y38" s="182">
        <v>2</v>
      </c>
      <c r="Z38" s="182">
        <v>2</v>
      </c>
      <c r="AA38" s="183">
        <v>227.97000435161675</v>
      </c>
      <c r="AB38" s="184"/>
      <c r="AC38" s="115"/>
      <c r="AD38" s="182"/>
      <c r="AE38" s="182"/>
      <c r="AF38" s="185"/>
      <c r="AG38" s="186"/>
      <c r="AH38" s="180"/>
      <c r="AI38" s="115"/>
      <c r="AJ38" s="134"/>
      <c r="AK38" s="134"/>
      <c r="AL38" s="185"/>
      <c r="AM38" s="247"/>
      <c r="AN38" s="180"/>
      <c r="AO38" s="115"/>
      <c r="AP38" s="194"/>
      <c r="AQ38" s="185"/>
      <c r="AR38" s="186"/>
      <c r="AS38" s="180"/>
      <c r="AT38" s="116" t="s">
        <v>5</v>
      </c>
      <c r="AU38" s="182" t="s">
        <v>32</v>
      </c>
      <c r="AV38" s="182">
        <v>2</v>
      </c>
      <c r="AW38" s="185">
        <v>2</v>
      </c>
      <c r="AX38" s="186">
        <v>187.95880017344075</v>
      </c>
      <c r="AY38" s="180"/>
      <c r="AZ38" s="115"/>
      <c r="BA38" s="182"/>
      <c r="BB38" s="182"/>
      <c r="BC38" s="185"/>
      <c r="BD38" s="186"/>
      <c r="BE38" s="187"/>
      <c r="BF38" s="134"/>
      <c r="BG38" s="182"/>
      <c r="BH38" s="182"/>
      <c r="BI38" s="182"/>
      <c r="BJ38" s="182"/>
      <c r="BK38" s="182"/>
      <c r="BL38" s="182"/>
      <c r="BM38" s="185"/>
      <c r="BN38" s="247"/>
      <c r="BO38" s="180"/>
      <c r="BP38" s="115"/>
      <c r="BQ38" s="182"/>
      <c r="BR38" s="182"/>
      <c r="BS38" s="182"/>
      <c r="BT38" s="185"/>
      <c r="BU38" s="247"/>
      <c r="BV38" s="180"/>
      <c r="BW38" s="115"/>
      <c r="BX38" s="185"/>
      <c r="BY38" s="247"/>
      <c r="BZ38" s="180"/>
      <c r="CA38" s="115" t="s">
        <v>73</v>
      </c>
      <c r="CB38" s="182">
        <v>11</v>
      </c>
      <c r="CC38" s="182">
        <v>14</v>
      </c>
      <c r="CD38" s="185">
        <v>12</v>
      </c>
      <c r="CE38" s="248">
        <v>116.10226659536943</v>
      </c>
      <c r="CF38" s="249"/>
      <c r="CG38" s="250"/>
    </row>
    <row r="39" spans="1:85" s="251" customFormat="1" ht="12.75" customHeight="1" x14ac:dyDescent="0.2">
      <c r="A39" s="33">
        <v>9</v>
      </c>
      <c r="B39" s="112" t="s">
        <v>44</v>
      </c>
      <c r="C39" s="112" t="s">
        <v>1238</v>
      </c>
      <c r="D39" s="34" t="s">
        <v>248</v>
      </c>
      <c r="E39" s="113" t="s">
        <v>1239</v>
      </c>
      <c r="F39" s="114"/>
      <c r="G39" s="414"/>
      <c r="H39" s="156">
        <f>BD39+AX39+AR39+AG39+U39+O39+AA39+BN39+BU39+BY39+CE39+AM39</f>
        <v>638.09977188191897</v>
      </c>
      <c r="I39" s="192">
        <f>COUNTA(L39,Q39,W39,AC39,AI39,AO39,AT39,AZ39,BF39,BP39,BW39,CA39)</f>
        <v>2</v>
      </c>
      <c r="J39" s="192">
        <f>COUNTA(M39,N39,R39,S39,Y39,T39,X39,Z39,AD39,AE39,AF39,AP39,AJ39,AK39,AL39,AQ39,AU39,AV39,AW39,BA39,BB39,BC39,BG39,BH39,BI39,BL39,BM39,BQ39,BS39,BT39,BX39,CB39,CC39,#REF!,CD39)</f>
        <v>7</v>
      </c>
      <c r="K39" s="181"/>
      <c r="L39" s="115"/>
      <c r="M39" s="182"/>
      <c r="N39" s="182"/>
      <c r="O39" s="183"/>
      <c r="P39" s="184"/>
      <c r="Q39" s="115"/>
      <c r="R39" s="182"/>
      <c r="S39" s="182"/>
      <c r="T39" s="185"/>
      <c r="U39" s="186"/>
      <c r="V39" s="184"/>
      <c r="W39" s="115"/>
      <c r="X39" s="182"/>
      <c r="Y39" s="182"/>
      <c r="Z39" s="182"/>
      <c r="AA39" s="183"/>
      <c r="AB39" s="184"/>
      <c r="AC39" s="115"/>
      <c r="AD39" s="182"/>
      <c r="AE39" s="182"/>
      <c r="AF39" s="185"/>
      <c r="AG39" s="186"/>
      <c r="AH39" s="180"/>
      <c r="AI39" s="115"/>
      <c r="AJ39" s="134"/>
      <c r="AK39" s="134"/>
      <c r="AL39" s="185"/>
      <c r="AM39" s="247"/>
      <c r="AN39" s="180"/>
      <c r="AO39" s="115"/>
      <c r="AP39" s="194"/>
      <c r="AQ39" s="185"/>
      <c r="AR39" s="186"/>
      <c r="AS39" s="180"/>
      <c r="AT39" s="116"/>
      <c r="AU39" s="182"/>
      <c r="AV39" s="182"/>
      <c r="AW39" s="185"/>
      <c r="AX39" s="186"/>
      <c r="AY39" s="180"/>
      <c r="AZ39" s="115"/>
      <c r="BA39" s="182"/>
      <c r="BB39" s="182"/>
      <c r="BC39" s="185"/>
      <c r="BD39" s="186"/>
      <c r="BE39" s="187"/>
      <c r="BF39" s="134"/>
      <c r="BG39" s="182"/>
      <c r="BH39" s="182"/>
      <c r="BI39" s="182"/>
      <c r="BJ39" s="182"/>
      <c r="BK39" s="182"/>
      <c r="BL39" s="182"/>
      <c r="BM39" s="185"/>
      <c r="BN39" s="247"/>
      <c r="BO39" s="180"/>
      <c r="BP39" s="115" t="s">
        <v>1056</v>
      </c>
      <c r="BQ39" s="182">
        <v>2</v>
      </c>
      <c r="BR39" s="182">
        <v>4</v>
      </c>
      <c r="BS39" s="182">
        <v>8</v>
      </c>
      <c r="BT39" s="185">
        <v>1</v>
      </c>
      <c r="BU39" s="247">
        <v>323.59390766649011</v>
      </c>
      <c r="BV39" s="180"/>
      <c r="BW39" s="115"/>
      <c r="BX39" s="185"/>
      <c r="BY39" s="247"/>
      <c r="BZ39" s="180"/>
      <c r="CA39" s="115" t="s">
        <v>75</v>
      </c>
      <c r="CB39" s="182">
        <v>1</v>
      </c>
      <c r="CC39" s="182">
        <v>1</v>
      </c>
      <c r="CD39" s="185">
        <v>2</v>
      </c>
      <c r="CE39" s="248">
        <v>314.5058642154288</v>
      </c>
      <c r="CF39" s="249"/>
      <c r="CG39" s="250"/>
    </row>
    <row r="40" spans="1:85" s="251" customFormat="1" ht="12.75" customHeight="1" x14ac:dyDescent="0.2">
      <c r="A40" s="33">
        <v>10</v>
      </c>
      <c r="B40" s="112" t="s">
        <v>44</v>
      </c>
      <c r="C40" s="112" t="s">
        <v>1020</v>
      </c>
      <c r="D40" s="34" t="s">
        <v>1021</v>
      </c>
      <c r="E40" s="113" t="s">
        <v>1040</v>
      </c>
      <c r="F40" s="114"/>
      <c r="G40" s="414"/>
      <c r="H40" s="156">
        <f>BD40+AX40+AR40+AG40+U40+O40+AA40+BN40+BU40+BY40+CE40+AM40</f>
        <v>615.05149978319901</v>
      </c>
      <c r="I40" s="192">
        <f>COUNTA(L40,Q40,W40,AC40,AI40,AO40,AT40,AZ40,BF40,BP40,BW40,CA40)</f>
        <v>1</v>
      </c>
      <c r="J40" s="192">
        <f>COUNTA(M40,N40,R40,S40,Y40,T40,X40,Z40,AD40,AE40,AF40,AP40,AJ40,AK40,AL40,AQ40,AU40,AV40,AW40,BA40,BB40,BC40,BG40,BH40,BI40,BL40,BM40,BQ40,BS40,BT40,BX40,CB40,CC40,#REF!,CD40)</f>
        <v>6</v>
      </c>
      <c r="K40" s="181"/>
      <c r="L40" s="115"/>
      <c r="M40" s="182"/>
      <c r="N40" s="182"/>
      <c r="O40" s="183"/>
      <c r="P40" s="184"/>
      <c r="Q40" s="115"/>
      <c r="R40" s="182"/>
      <c r="S40" s="182"/>
      <c r="T40" s="185"/>
      <c r="U40" s="186"/>
      <c r="V40" s="184"/>
      <c r="W40" s="115"/>
      <c r="X40" s="182"/>
      <c r="Y40" s="182"/>
      <c r="Z40" s="182"/>
      <c r="AA40" s="183"/>
      <c r="AB40" s="184"/>
      <c r="AC40" s="115"/>
      <c r="AD40" s="182"/>
      <c r="AE40" s="182"/>
      <c r="AF40" s="185"/>
      <c r="AG40" s="186"/>
      <c r="AH40" s="180"/>
      <c r="AI40" s="115"/>
      <c r="AJ40" s="134"/>
      <c r="AK40" s="134"/>
      <c r="AL40" s="185"/>
      <c r="AM40" s="247"/>
      <c r="AN40" s="180"/>
      <c r="AO40" s="115"/>
      <c r="AP40" s="194"/>
      <c r="AQ40" s="185"/>
      <c r="AR40" s="186"/>
      <c r="AS40" s="180"/>
      <c r="AT40" s="116"/>
      <c r="AU40" s="182"/>
      <c r="AV40" s="182"/>
      <c r="AW40" s="185"/>
      <c r="AX40" s="186"/>
      <c r="AY40" s="180"/>
      <c r="AZ40" s="115"/>
      <c r="BA40" s="182"/>
      <c r="BB40" s="182"/>
      <c r="BC40" s="185"/>
      <c r="BD40" s="186"/>
      <c r="BE40" s="187"/>
      <c r="BF40" s="134" t="s">
        <v>44</v>
      </c>
      <c r="BG40" s="182">
        <v>1</v>
      </c>
      <c r="BH40" s="182" t="s">
        <v>32</v>
      </c>
      <c r="BI40" s="182">
        <v>1</v>
      </c>
      <c r="BJ40" s="182">
        <v>1</v>
      </c>
      <c r="BK40" s="182" t="s">
        <v>32</v>
      </c>
      <c r="BL40" s="182">
        <v>1</v>
      </c>
      <c r="BM40" s="185">
        <v>1</v>
      </c>
      <c r="BN40" s="247">
        <v>615.05149978319901</v>
      </c>
      <c r="BO40" s="180"/>
      <c r="BP40" s="115"/>
      <c r="BQ40" s="182"/>
      <c r="BR40" s="182"/>
      <c r="BS40" s="182"/>
      <c r="BT40" s="185"/>
      <c r="BU40" s="247"/>
      <c r="BV40" s="180"/>
      <c r="BW40" s="115"/>
      <c r="BX40" s="185"/>
      <c r="BY40" s="247"/>
      <c r="BZ40" s="180"/>
      <c r="CA40" s="115"/>
      <c r="CB40" s="182"/>
      <c r="CC40" s="182"/>
      <c r="CD40" s="185"/>
      <c r="CE40" s="248"/>
      <c r="CF40" s="249"/>
      <c r="CG40" s="250"/>
    </row>
    <row r="41" spans="1:85" s="251" customFormat="1" ht="12.75" customHeight="1" x14ac:dyDescent="0.2">
      <c r="A41" s="33">
        <v>15</v>
      </c>
      <c r="B41" s="112" t="s">
        <v>45</v>
      </c>
      <c r="C41" s="112" t="s">
        <v>216</v>
      </c>
      <c r="D41" s="34" t="s">
        <v>137</v>
      </c>
      <c r="E41" s="113" t="s">
        <v>757</v>
      </c>
      <c r="F41" s="114"/>
      <c r="G41" s="414">
        <f>BD41+AX41+AR41+AG41+U41+O41+AA41+AM41</f>
        <v>460.76770459420118</v>
      </c>
      <c r="H41" s="156">
        <f>BD41+AX41+AR41+AG41+U41+O41+AA41+BN41+BU41+BY41+CE41+AM41</f>
        <v>614.7530661709709</v>
      </c>
      <c r="I41" s="192">
        <f>COUNTA(L41,Q41,W41,AC41,AI41,AO41,AT41,AZ41,BF41,BP41,BW41,CA41)</f>
        <v>8</v>
      </c>
      <c r="J41" s="192">
        <f>COUNTA(M41,N41,R41,S41,Y41,T41,X41,Z41,AD41,AE41,AF41,AP41,AJ41,AK41,AL41,AQ41,AU41,AV41,AW41,BA41,BB41,BC41,BG41,BH41,BI41,BL41,BM41,BQ41,BS41,BT41,BX41,CB41,CC41,#REF!,CD41)</f>
        <v>21</v>
      </c>
      <c r="K41" s="181"/>
      <c r="L41" s="115" t="s">
        <v>18</v>
      </c>
      <c r="M41" s="182" t="s">
        <v>33</v>
      </c>
      <c r="N41" s="182" t="s">
        <v>33</v>
      </c>
      <c r="O41" s="183">
        <v>0</v>
      </c>
      <c r="P41" s="184"/>
      <c r="Q41" s="115"/>
      <c r="R41" s="182"/>
      <c r="S41" s="182"/>
      <c r="T41" s="185"/>
      <c r="U41" s="186"/>
      <c r="V41" s="184"/>
      <c r="W41" s="115"/>
      <c r="X41" s="182"/>
      <c r="Y41" s="182"/>
      <c r="Z41" s="182"/>
      <c r="AA41" s="183"/>
      <c r="AB41" s="184"/>
      <c r="AC41" s="115" t="s">
        <v>478</v>
      </c>
      <c r="AD41" s="182">
        <v>12</v>
      </c>
      <c r="AE41" s="182">
        <v>14</v>
      </c>
      <c r="AF41" s="185" t="s">
        <v>32</v>
      </c>
      <c r="AG41" s="186">
        <v>36.383753610591839</v>
      </c>
      <c r="AH41" s="180"/>
      <c r="AI41" s="115" t="s">
        <v>45</v>
      </c>
      <c r="AJ41" s="134">
        <v>3</v>
      </c>
      <c r="AK41" s="134">
        <v>1</v>
      </c>
      <c r="AL41" s="185" t="s">
        <v>32</v>
      </c>
      <c r="AM41" s="247">
        <v>194.12514579380957</v>
      </c>
      <c r="AN41" s="180"/>
      <c r="AO41" s="115" t="s">
        <v>45</v>
      </c>
      <c r="AP41" s="194">
        <v>19</v>
      </c>
      <c r="AQ41" s="185">
        <v>5</v>
      </c>
      <c r="AR41" s="186">
        <v>107.07121756355565</v>
      </c>
      <c r="AS41" s="180"/>
      <c r="AT41" s="116" t="s">
        <v>5</v>
      </c>
      <c r="AU41" s="182">
        <v>3</v>
      </c>
      <c r="AV41" s="182" t="s">
        <v>32</v>
      </c>
      <c r="AW41" s="185">
        <v>4</v>
      </c>
      <c r="AX41" s="186">
        <v>123.18758762624412</v>
      </c>
      <c r="AY41" s="180"/>
      <c r="AZ41" s="115"/>
      <c r="BA41" s="182"/>
      <c r="BB41" s="182"/>
      <c r="BC41" s="185"/>
      <c r="BD41" s="186"/>
      <c r="BE41" s="187"/>
      <c r="BF41" s="134"/>
      <c r="BG41" s="182"/>
      <c r="BH41" s="182"/>
      <c r="BI41" s="182"/>
      <c r="BJ41" s="182"/>
      <c r="BK41" s="182"/>
      <c r="BL41" s="182"/>
      <c r="BM41" s="185"/>
      <c r="BN41" s="247"/>
      <c r="BO41" s="180"/>
      <c r="BP41" s="115" t="s">
        <v>72</v>
      </c>
      <c r="BQ41" s="182">
        <v>9</v>
      </c>
      <c r="BR41" s="182">
        <v>10</v>
      </c>
      <c r="BS41" s="182">
        <v>10</v>
      </c>
      <c r="BT41" s="185" t="s">
        <v>32</v>
      </c>
      <c r="BU41" s="247">
        <v>50.457574905606748</v>
      </c>
      <c r="BV41" s="180"/>
      <c r="BW41" s="115" t="s">
        <v>72</v>
      </c>
      <c r="BX41" s="185">
        <v>7</v>
      </c>
      <c r="BY41" s="247">
        <v>34.424778027584011</v>
      </c>
      <c r="BZ41" s="180"/>
      <c r="CA41" s="115" t="s">
        <v>73</v>
      </c>
      <c r="CB41" s="182">
        <v>13</v>
      </c>
      <c r="CC41" s="182">
        <v>16</v>
      </c>
      <c r="CD41" s="185">
        <v>16</v>
      </c>
      <c r="CE41" s="248">
        <v>69.103008643578988</v>
      </c>
      <c r="CF41" s="249"/>
      <c r="CG41" s="250"/>
    </row>
    <row r="42" spans="1:85" s="251" customFormat="1" ht="12.75" customHeight="1" x14ac:dyDescent="0.2">
      <c r="A42" s="33">
        <v>11</v>
      </c>
      <c r="B42" s="112" t="s">
        <v>46</v>
      </c>
      <c r="C42" s="112" t="s">
        <v>930</v>
      </c>
      <c r="D42" s="34" t="s">
        <v>158</v>
      </c>
      <c r="E42" s="113" t="s">
        <v>931</v>
      </c>
      <c r="F42" s="114"/>
      <c r="G42" s="414">
        <f>BD42+AX42+AR42+AG42+U42+O42+AA42+AM42</f>
        <v>372.60177429856412</v>
      </c>
      <c r="H42" s="156">
        <f>BD42+AX42+AR42+AG42+U42+O42+AA42+BN42+BU42+BY42+CE42+AM42</f>
        <v>614.22814536020769</v>
      </c>
      <c r="I42" s="192">
        <f>COUNTA(L42,Q42,W42,AC42,AI42,AO42,AT42,AZ42,BF42,BP42,BW42,CA42)</f>
        <v>3</v>
      </c>
      <c r="J42" s="192">
        <f>COUNTA(M42,N42,R42,S42,Y42,T42,X42,Z42,AD42,AE42,AF42,AP42,AJ42,AK42,AL42,AQ42,AU42,AV42,AW42,BA42,BB42,BC42,BG42,BH42,BI42,BL42,BM42,BQ42,BS42,BT42,BX42,CB42,CC42,#REF!,CD42)</f>
        <v>9</v>
      </c>
      <c r="K42" s="181"/>
      <c r="L42" s="115"/>
      <c r="M42" s="182"/>
      <c r="N42" s="182"/>
      <c r="O42" s="183"/>
      <c r="P42" s="184"/>
      <c r="Q42" s="115"/>
      <c r="R42" s="182"/>
      <c r="S42" s="182"/>
      <c r="T42" s="185"/>
      <c r="U42" s="186"/>
      <c r="V42" s="184"/>
      <c r="W42" s="115"/>
      <c r="X42" s="182"/>
      <c r="Y42" s="182"/>
      <c r="Z42" s="182"/>
      <c r="AA42" s="183"/>
      <c r="AB42" s="184"/>
      <c r="AC42" s="115"/>
      <c r="AD42" s="182"/>
      <c r="AE42" s="182"/>
      <c r="AF42" s="185"/>
      <c r="AG42" s="186"/>
      <c r="AH42" s="180"/>
      <c r="AI42" s="115"/>
      <c r="AJ42" s="134"/>
      <c r="AK42" s="134"/>
      <c r="AL42" s="185"/>
      <c r="AM42" s="247"/>
      <c r="AN42" s="180"/>
      <c r="AO42" s="115" t="s">
        <v>46</v>
      </c>
      <c r="AP42" s="194">
        <v>10</v>
      </c>
      <c r="AQ42" s="185">
        <v>6</v>
      </c>
      <c r="AR42" s="186">
        <v>118.80088714928206</v>
      </c>
      <c r="AS42" s="180"/>
      <c r="AT42" s="116"/>
      <c r="AU42" s="182"/>
      <c r="AV42" s="182"/>
      <c r="AW42" s="185"/>
      <c r="AX42" s="186"/>
      <c r="AY42" s="180"/>
      <c r="AZ42" s="115" t="s">
        <v>201</v>
      </c>
      <c r="BA42" s="182">
        <v>3</v>
      </c>
      <c r="BB42" s="182">
        <v>1</v>
      </c>
      <c r="BC42" s="185">
        <v>4</v>
      </c>
      <c r="BD42" s="186">
        <v>253.80088714928206</v>
      </c>
      <c r="BE42" s="187"/>
      <c r="BF42" s="134"/>
      <c r="BG42" s="182"/>
      <c r="BH42" s="182"/>
      <c r="BI42" s="182"/>
      <c r="BJ42" s="182"/>
      <c r="BK42" s="182"/>
      <c r="BL42" s="182"/>
      <c r="BM42" s="185"/>
      <c r="BN42" s="247"/>
      <c r="BO42" s="180"/>
      <c r="BP42" s="115"/>
      <c r="BQ42" s="182"/>
      <c r="BR42" s="182"/>
      <c r="BS42" s="182"/>
      <c r="BT42" s="185"/>
      <c r="BU42" s="247"/>
      <c r="BV42" s="180"/>
      <c r="BW42" s="115"/>
      <c r="BX42" s="185"/>
      <c r="BY42" s="247"/>
      <c r="BZ42" s="180"/>
      <c r="CA42" s="115" t="s">
        <v>4</v>
      </c>
      <c r="CB42" s="182">
        <v>2</v>
      </c>
      <c r="CC42" s="182">
        <v>1</v>
      </c>
      <c r="CD42" s="185">
        <v>2</v>
      </c>
      <c r="CE42" s="248">
        <v>241.62637106164357</v>
      </c>
      <c r="CF42" s="249"/>
      <c r="CG42" s="250"/>
    </row>
    <row r="43" spans="1:85" s="251" customFormat="1" ht="12.75" customHeight="1" x14ac:dyDescent="0.2">
      <c r="A43" s="33">
        <v>16</v>
      </c>
      <c r="B43" s="112" t="s">
        <v>45</v>
      </c>
      <c r="C43" s="112" t="s">
        <v>183</v>
      </c>
      <c r="D43" s="34" t="s">
        <v>153</v>
      </c>
      <c r="E43" s="113" t="s">
        <v>1253</v>
      </c>
      <c r="F43" s="114"/>
      <c r="G43" s="414"/>
      <c r="H43" s="156">
        <f>BD43+AX43+AR43+AG43+U43+O43+AA43+BN43+BU43+BY43+CE43+AM43</f>
        <v>595.4712296194507</v>
      </c>
      <c r="I43" s="192">
        <f>COUNTA(L43,Q43,W43,AC43,AI43,AO43,AT43,AZ43,BF43,BP43,BW43,CA43)</f>
        <v>2</v>
      </c>
      <c r="J43" s="192">
        <f>COUNTA(M43,N43,R43,S43,Y43,T43,X43,Z43,AD43,AE43,AF43,AP43,AJ43,AK43,AL43,AQ43,AU43,AV43,AW43,BA43,BB43,BC43,BG43,BH43,BI43,BL43,BM43,BQ43,BS43,BT43,BX43,CB43,CC43,#REF!,CD43)</f>
        <v>7</v>
      </c>
      <c r="K43" s="181"/>
      <c r="L43" s="115"/>
      <c r="M43" s="182"/>
      <c r="N43" s="182"/>
      <c r="O43" s="183"/>
      <c r="P43" s="184"/>
      <c r="Q43" s="115"/>
      <c r="R43" s="182"/>
      <c r="S43" s="182"/>
      <c r="T43" s="185"/>
      <c r="U43" s="186"/>
      <c r="V43" s="184"/>
      <c r="W43" s="115"/>
      <c r="X43" s="182"/>
      <c r="Y43" s="182"/>
      <c r="Z43" s="182"/>
      <c r="AA43" s="183"/>
      <c r="AB43" s="184"/>
      <c r="AC43" s="115"/>
      <c r="AD43" s="182"/>
      <c r="AE43" s="182"/>
      <c r="AF43" s="185"/>
      <c r="AG43" s="186"/>
      <c r="AH43" s="180"/>
      <c r="AI43" s="115"/>
      <c r="AJ43" s="134"/>
      <c r="AK43" s="134"/>
      <c r="AL43" s="185"/>
      <c r="AM43" s="247"/>
      <c r="AN43" s="180"/>
      <c r="AO43" s="115"/>
      <c r="AP43" s="194"/>
      <c r="AQ43" s="185"/>
      <c r="AR43" s="186"/>
      <c r="AS43" s="180"/>
      <c r="AT43" s="116"/>
      <c r="AU43" s="182"/>
      <c r="AV43" s="182"/>
      <c r="AW43" s="185"/>
      <c r="AX43" s="186"/>
      <c r="AY43" s="180"/>
      <c r="AZ43" s="115"/>
      <c r="BA43" s="182"/>
      <c r="BB43" s="182"/>
      <c r="BC43" s="185"/>
      <c r="BD43" s="186"/>
      <c r="BE43" s="187"/>
      <c r="BF43" s="134"/>
      <c r="BG43" s="182"/>
      <c r="BH43" s="182"/>
      <c r="BI43" s="182"/>
      <c r="BJ43" s="182"/>
      <c r="BK43" s="182"/>
      <c r="BL43" s="182"/>
      <c r="BM43" s="185"/>
      <c r="BN43" s="247"/>
      <c r="BO43" s="180"/>
      <c r="BP43" s="115" t="s">
        <v>72</v>
      </c>
      <c r="BQ43" s="182">
        <v>6</v>
      </c>
      <c r="BR43" s="182">
        <v>5</v>
      </c>
      <c r="BS43" s="182">
        <v>2</v>
      </c>
      <c r="BT43" s="185">
        <v>2</v>
      </c>
      <c r="BU43" s="247">
        <v>309.20818753952375</v>
      </c>
      <c r="BV43" s="180"/>
      <c r="BW43" s="115"/>
      <c r="BX43" s="185"/>
      <c r="BY43" s="247"/>
      <c r="BZ43" s="180"/>
      <c r="CA43" s="115" t="s">
        <v>72</v>
      </c>
      <c r="CB43" s="182">
        <v>2</v>
      </c>
      <c r="CC43" s="182">
        <v>2</v>
      </c>
      <c r="CD43" s="185">
        <v>2</v>
      </c>
      <c r="CE43" s="248">
        <v>286.263042079927</v>
      </c>
      <c r="CF43" s="249"/>
      <c r="CG43" s="250"/>
    </row>
    <row r="44" spans="1:85" s="251" customFormat="1" ht="12.75" customHeight="1" x14ac:dyDescent="0.2">
      <c r="A44" s="33">
        <v>11</v>
      </c>
      <c r="B44" s="112" t="s">
        <v>44</v>
      </c>
      <c r="C44" s="112" t="s">
        <v>76</v>
      </c>
      <c r="D44" s="34" t="s">
        <v>132</v>
      </c>
      <c r="E44" s="113" t="s">
        <v>359</v>
      </c>
      <c r="F44" s="114"/>
      <c r="G44" s="414">
        <f>BD44+AX44+AR44+AG44+U44+O44+AA44+AM44</f>
        <v>235.28028723600241</v>
      </c>
      <c r="H44" s="156">
        <f>BD44+AX44+AR44+AG44+U44+O44+AA44+BN44+BU44+BY44+CE44+AM44</f>
        <v>594.36087841878759</v>
      </c>
      <c r="I44" s="192">
        <f>COUNTA(L44,Q44,W44,AC44,AI44,AO44,AT44,AZ44,BF44,BP44,BW44,CA44)</f>
        <v>4</v>
      </c>
      <c r="J44" s="192">
        <f>COUNTA(M44,N44,R44,S44,Y44,T44,X44,Z44,AD44,AE44,AF44,AP44,AJ44,AK44,AL44,AQ44,AU44,AV44,AW44,BA44,BB44,BC44,BG44,BH44,BI44,BL44,BM44,BQ44,BS44,BT44,BX44,CB44,CC44,#REF!,CD44)</f>
        <v>12</v>
      </c>
      <c r="K44" s="181"/>
      <c r="L44" s="115" t="s">
        <v>19</v>
      </c>
      <c r="M44" s="182">
        <v>2</v>
      </c>
      <c r="N44" s="182">
        <v>6</v>
      </c>
      <c r="O44" s="183">
        <v>132.26998727936262</v>
      </c>
      <c r="P44" s="184"/>
      <c r="Q44" s="115"/>
      <c r="R44" s="182"/>
      <c r="S44" s="182"/>
      <c r="T44" s="185"/>
      <c r="U44" s="186"/>
      <c r="V44" s="184"/>
      <c r="W44" s="115" t="s">
        <v>44</v>
      </c>
      <c r="X44" s="182">
        <v>3</v>
      </c>
      <c r="Y44" s="182" t="s">
        <v>32</v>
      </c>
      <c r="Z44" s="182" t="s">
        <v>32</v>
      </c>
      <c r="AA44" s="183">
        <v>103.01029995663978</v>
      </c>
      <c r="AB44" s="184"/>
      <c r="AC44" s="115"/>
      <c r="AD44" s="182"/>
      <c r="AE44" s="182"/>
      <c r="AF44" s="185"/>
      <c r="AG44" s="186"/>
      <c r="AH44" s="180"/>
      <c r="AI44" s="115"/>
      <c r="AJ44" s="134"/>
      <c r="AK44" s="134"/>
      <c r="AL44" s="185"/>
      <c r="AM44" s="247"/>
      <c r="AN44" s="180"/>
      <c r="AO44" s="115"/>
      <c r="AP44" s="194"/>
      <c r="AQ44" s="185"/>
      <c r="AR44" s="186"/>
      <c r="AS44" s="180"/>
      <c r="AT44" s="116"/>
      <c r="AU44" s="182"/>
      <c r="AV44" s="182"/>
      <c r="AW44" s="185"/>
      <c r="AX44" s="186"/>
      <c r="AY44" s="180"/>
      <c r="AZ44" s="115"/>
      <c r="BA44" s="182"/>
      <c r="BB44" s="182"/>
      <c r="BC44" s="185"/>
      <c r="BD44" s="186"/>
      <c r="BE44" s="187"/>
      <c r="BF44" s="134"/>
      <c r="BG44" s="182"/>
      <c r="BH44" s="182"/>
      <c r="BI44" s="182"/>
      <c r="BJ44" s="182"/>
      <c r="BK44" s="182"/>
      <c r="BL44" s="182"/>
      <c r="BM44" s="185"/>
      <c r="BN44" s="247"/>
      <c r="BO44" s="180"/>
      <c r="BP44" s="115" t="s">
        <v>1056</v>
      </c>
      <c r="BQ44" s="182">
        <v>7</v>
      </c>
      <c r="BR44" s="182">
        <v>8</v>
      </c>
      <c r="BS44" s="182">
        <v>7</v>
      </c>
      <c r="BT44" s="185">
        <v>3</v>
      </c>
      <c r="BU44" s="247">
        <v>220.04254327983691</v>
      </c>
      <c r="BV44" s="180"/>
      <c r="BW44" s="115"/>
      <c r="BX44" s="185"/>
      <c r="BY44" s="247"/>
      <c r="BZ44" s="180"/>
      <c r="CA44" s="115" t="s">
        <v>75</v>
      </c>
      <c r="CB44" s="182">
        <v>4</v>
      </c>
      <c r="CC44" s="182">
        <v>7</v>
      </c>
      <c r="CD44" s="185">
        <v>7</v>
      </c>
      <c r="CE44" s="248">
        <v>139.03804790294831</v>
      </c>
      <c r="CF44" s="249"/>
      <c r="CG44" s="250"/>
    </row>
    <row r="45" spans="1:85" s="251" customFormat="1" ht="12.75" customHeight="1" x14ac:dyDescent="0.2">
      <c r="A45" s="33">
        <v>17</v>
      </c>
      <c r="B45" s="112" t="s">
        <v>45</v>
      </c>
      <c r="C45" s="112" t="s">
        <v>892</v>
      </c>
      <c r="D45" s="34" t="s">
        <v>146</v>
      </c>
      <c r="E45" s="113" t="s">
        <v>601</v>
      </c>
      <c r="F45" s="114"/>
      <c r="G45" s="414">
        <f>BD45+AX45+AR45+AG45+U45+O45+AA45+AM45</f>
        <v>174.35591771447153</v>
      </c>
      <c r="H45" s="156">
        <f>BD45+AX45+AR45+AG45+U45+O45+AA45+BN45+BU45+BY45+CE45+AM45</f>
        <v>587.79341695948028</v>
      </c>
      <c r="I45" s="192">
        <f>COUNTA(L45,Q45,W45,AC45,AI45,AO45,AT45,AZ45,BF45,BP45,BW45,CA45)</f>
        <v>4</v>
      </c>
      <c r="J45" s="192">
        <f>COUNTA(M45,N45,R45,S45,Y45,T45,X45,Z45,AD45,AE45,AF45,AP45,AJ45,AK45,AL45,AQ45,AU45,AV45,AW45,BA45,BB45,BC45,BG45,BH45,BI45,BL45,BM45,BQ45,BS45,BT45,BX45,CB45,CC45,#REF!,CD45)</f>
        <v>11</v>
      </c>
      <c r="K45" s="181"/>
      <c r="L45" s="115"/>
      <c r="M45" s="182"/>
      <c r="N45" s="182"/>
      <c r="O45" s="183"/>
      <c r="P45" s="184"/>
      <c r="Q45" s="115"/>
      <c r="R45" s="182"/>
      <c r="S45" s="182"/>
      <c r="T45" s="185"/>
      <c r="U45" s="186"/>
      <c r="V45" s="184"/>
      <c r="W45" s="115"/>
      <c r="X45" s="182"/>
      <c r="Y45" s="182"/>
      <c r="Z45" s="182"/>
      <c r="AA45" s="183"/>
      <c r="AB45" s="184"/>
      <c r="AC45" s="115" t="s">
        <v>478</v>
      </c>
      <c r="AD45" s="182">
        <v>3</v>
      </c>
      <c r="AE45" s="182">
        <v>9</v>
      </c>
      <c r="AF45" s="185">
        <v>10</v>
      </c>
      <c r="AG45" s="186">
        <v>174.35591771447153</v>
      </c>
      <c r="AH45" s="180"/>
      <c r="AI45" s="115"/>
      <c r="AJ45" s="134"/>
      <c r="AK45" s="134"/>
      <c r="AL45" s="185"/>
      <c r="AM45" s="247"/>
      <c r="AN45" s="180"/>
      <c r="AO45" s="115"/>
      <c r="AP45" s="194"/>
      <c r="AQ45" s="185"/>
      <c r="AR45" s="186"/>
      <c r="AS45" s="180"/>
      <c r="AT45" s="116"/>
      <c r="AU45" s="182"/>
      <c r="AV45" s="182"/>
      <c r="AW45" s="185"/>
      <c r="AX45" s="186"/>
      <c r="AY45" s="180"/>
      <c r="AZ45" s="115"/>
      <c r="BA45" s="182"/>
      <c r="BB45" s="182"/>
      <c r="BC45" s="185"/>
      <c r="BD45" s="186"/>
      <c r="BE45" s="187"/>
      <c r="BF45" s="134"/>
      <c r="BG45" s="182"/>
      <c r="BH45" s="182"/>
      <c r="BI45" s="182"/>
      <c r="BJ45" s="182"/>
      <c r="BK45" s="182"/>
      <c r="BL45" s="182"/>
      <c r="BM45" s="185"/>
      <c r="BN45" s="247"/>
      <c r="BO45" s="180"/>
      <c r="BP45" s="115" t="s">
        <v>72</v>
      </c>
      <c r="BQ45" s="182">
        <v>4</v>
      </c>
      <c r="BR45" s="182">
        <v>8</v>
      </c>
      <c r="BS45" s="182">
        <v>8</v>
      </c>
      <c r="BT45" s="185" t="s">
        <v>34</v>
      </c>
      <c r="BU45" s="247">
        <v>135.9176003468815</v>
      </c>
      <c r="BV45" s="180"/>
      <c r="BW45" s="115" t="s">
        <v>72</v>
      </c>
      <c r="BX45" s="185">
        <v>5</v>
      </c>
      <c r="BY45" s="247">
        <v>58.108280606588615</v>
      </c>
      <c r="CA45" s="115" t="s">
        <v>73</v>
      </c>
      <c r="CB45" s="182">
        <v>6</v>
      </c>
      <c r="CC45" s="182">
        <v>4</v>
      </c>
      <c r="CD45" s="185">
        <v>10</v>
      </c>
      <c r="CE45" s="248">
        <v>219.41161829153867</v>
      </c>
      <c r="CF45" s="249"/>
      <c r="CG45" s="250"/>
    </row>
    <row r="46" spans="1:85" s="251" customFormat="1" ht="12.75" customHeight="1" x14ac:dyDescent="0.2">
      <c r="A46" s="33">
        <v>18</v>
      </c>
      <c r="B46" s="112" t="s">
        <v>45</v>
      </c>
      <c r="C46" s="112" t="s">
        <v>954</v>
      </c>
      <c r="D46" s="34" t="s">
        <v>191</v>
      </c>
      <c r="E46" s="113" t="s">
        <v>955</v>
      </c>
      <c r="F46" s="114"/>
      <c r="G46" s="414">
        <f>BD46+AX46+AR46+AG46+U46+O46+AA46+AM46</f>
        <v>72.575145120120794</v>
      </c>
      <c r="H46" s="156">
        <f>BD46+AX46+AR46+AG46+U46+O46+AA46+BN46+BU46+BY46+CE46+AM46</f>
        <v>584.0529721837645</v>
      </c>
      <c r="I46" s="192">
        <f>COUNTA(L46,Q46,W46,AC46,AI46,AO46,AT46,AZ46,BF46,BP46,BW46,CA46)</f>
        <v>3</v>
      </c>
      <c r="J46" s="192">
        <f>COUNTA(M46,N46,R46,S46,Y46,T46,X46,Z46,AD46,AE46,AF46,AP46,AJ46,AK46,AL46,AQ46,AU46,AV46,AW46,BA46,BB46,BC46,BG46,BH46,BI46,BL46,BM46,BQ46,BS46,BT46,BX46,CB46,CC46,#REF!,CD46)</f>
        <v>9</v>
      </c>
      <c r="K46" s="181"/>
      <c r="L46" s="115"/>
      <c r="M46" s="182"/>
      <c r="N46" s="182"/>
      <c r="O46" s="183"/>
      <c r="P46" s="184"/>
      <c r="Q46" s="115"/>
      <c r="R46" s="182"/>
      <c r="S46" s="182"/>
      <c r="T46" s="185"/>
      <c r="U46" s="186"/>
      <c r="V46" s="184"/>
      <c r="W46" s="115"/>
      <c r="X46" s="182"/>
      <c r="Y46" s="182"/>
      <c r="Z46" s="182"/>
      <c r="AA46" s="183"/>
      <c r="AB46" s="184"/>
      <c r="AC46" s="115"/>
      <c r="AD46" s="182"/>
      <c r="AE46" s="182"/>
      <c r="AF46" s="185"/>
      <c r="AG46" s="186"/>
      <c r="AH46" s="180"/>
      <c r="AI46" s="115"/>
      <c r="AJ46" s="134"/>
      <c r="AK46" s="134"/>
      <c r="AL46" s="185"/>
      <c r="AM46" s="247"/>
      <c r="AN46" s="180"/>
      <c r="AO46" s="115" t="s">
        <v>45</v>
      </c>
      <c r="AP46" s="194" t="s">
        <v>34</v>
      </c>
      <c r="AQ46" s="185">
        <v>8</v>
      </c>
      <c r="AR46" s="186">
        <v>72.575145120120794</v>
      </c>
      <c r="AS46" s="180"/>
      <c r="AT46" s="116"/>
      <c r="AU46" s="182"/>
      <c r="AV46" s="182"/>
      <c r="AW46" s="185"/>
      <c r="AX46" s="186"/>
      <c r="AY46" s="180"/>
      <c r="AZ46" s="115"/>
      <c r="BA46" s="182"/>
      <c r="BB46" s="182"/>
      <c r="BC46" s="185"/>
      <c r="BD46" s="186"/>
      <c r="BE46" s="187"/>
      <c r="BF46" s="134"/>
      <c r="BG46" s="182"/>
      <c r="BH46" s="182"/>
      <c r="BI46" s="182"/>
      <c r="BJ46" s="182"/>
      <c r="BK46" s="182"/>
      <c r="BL46" s="182"/>
      <c r="BM46" s="185"/>
      <c r="BN46" s="247"/>
      <c r="BO46" s="180"/>
      <c r="BP46" s="115" t="s">
        <v>73</v>
      </c>
      <c r="BQ46" s="182">
        <v>11</v>
      </c>
      <c r="BR46" s="182">
        <v>4</v>
      </c>
      <c r="BS46" s="182">
        <v>8</v>
      </c>
      <c r="BT46" s="185">
        <v>5</v>
      </c>
      <c r="BU46" s="247">
        <v>227.48722279874735</v>
      </c>
      <c r="BV46" s="180"/>
      <c r="BW46" s="115"/>
      <c r="BX46" s="185"/>
      <c r="BY46" s="247"/>
      <c r="BZ46" s="180"/>
      <c r="CA46" s="115" t="s">
        <v>74</v>
      </c>
      <c r="CB46" s="182">
        <v>2</v>
      </c>
      <c r="CC46" s="182">
        <v>2</v>
      </c>
      <c r="CD46" s="185">
        <v>1</v>
      </c>
      <c r="CE46" s="248">
        <v>283.99060426489638</v>
      </c>
      <c r="CF46" s="249"/>
      <c r="CG46" s="250"/>
    </row>
    <row r="47" spans="1:85" s="251" customFormat="1" ht="12.75" customHeight="1" x14ac:dyDescent="0.2">
      <c r="A47" s="33">
        <v>12</v>
      </c>
      <c r="B47" s="112" t="s">
        <v>46</v>
      </c>
      <c r="C47" s="112" t="s">
        <v>196</v>
      </c>
      <c r="D47" s="34" t="s">
        <v>165</v>
      </c>
      <c r="E47" s="113" t="s">
        <v>197</v>
      </c>
      <c r="F47" s="114"/>
      <c r="G47" s="414">
        <f>BD47+AX47+AR47+AG47+U47+O47+AA47+AM47</f>
        <v>280.56179973983888</v>
      </c>
      <c r="H47" s="156">
        <f>BD47+AX47+AR47+AG47+U47+O47+AA47+BN47+BU47+BY47+CE47+AM47</f>
        <v>578.51025310857869</v>
      </c>
      <c r="I47" s="192">
        <f>COUNTA(L47,Q47,W47,AC47,AI47,AO47,AT47,AZ47,BF47,BP47,BW47,CA47)</f>
        <v>2</v>
      </c>
      <c r="J47" s="192">
        <f>COUNTA(M47,N47,R47,S47,Y47,T47,X47,Z47,AD47,AE47,AF47,AP47,AJ47,AK47,AL47,AQ47,AU47,AV47,AW47,BA47,BB47,BC47,BG47,BH47,BI47,BL47,BM47,BQ47,BS47,BT47,BX47,CB47,CC47,#REF!,CD47)</f>
        <v>7</v>
      </c>
      <c r="K47" s="181"/>
      <c r="L47" s="115"/>
      <c r="M47" s="182"/>
      <c r="N47" s="182"/>
      <c r="O47" s="183"/>
      <c r="P47" s="184"/>
      <c r="Q47" s="115"/>
      <c r="R47" s="182"/>
      <c r="S47" s="182"/>
      <c r="T47" s="185"/>
      <c r="U47" s="186"/>
      <c r="V47" s="184"/>
      <c r="W47" s="115"/>
      <c r="X47" s="182"/>
      <c r="Y47" s="182"/>
      <c r="Z47" s="182"/>
      <c r="AA47" s="183"/>
      <c r="AB47" s="184"/>
      <c r="AC47" s="115"/>
      <c r="AD47" s="182"/>
      <c r="AE47" s="182"/>
      <c r="AF47" s="185"/>
      <c r="AG47" s="186"/>
      <c r="AH47" s="180"/>
      <c r="AI47" s="115"/>
      <c r="AJ47" s="134"/>
      <c r="AK47" s="134"/>
      <c r="AL47" s="185"/>
      <c r="AM47" s="247"/>
      <c r="AN47" s="180"/>
      <c r="AO47" s="115"/>
      <c r="AP47" s="194"/>
      <c r="AQ47" s="185"/>
      <c r="AR47" s="186"/>
      <c r="AS47" s="180"/>
      <c r="AT47" s="116"/>
      <c r="AU47" s="182"/>
      <c r="AV47" s="182"/>
      <c r="AW47" s="185"/>
      <c r="AX47" s="186"/>
      <c r="AY47" s="180"/>
      <c r="AZ47" s="115" t="s">
        <v>201</v>
      </c>
      <c r="BA47" s="182">
        <v>2</v>
      </c>
      <c r="BB47" s="182">
        <v>2</v>
      </c>
      <c r="BC47" s="185">
        <v>2</v>
      </c>
      <c r="BD47" s="186">
        <v>280.56179973983888</v>
      </c>
      <c r="BE47" s="187"/>
      <c r="BF47" s="134"/>
      <c r="BG47" s="182"/>
      <c r="BH47" s="182"/>
      <c r="BI47" s="182"/>
      <c r="BJ47" s="182"/>
      <c r="BK47" s="182"/>
      <c r="BL47" s="182"/>
      <c r="BM47" s="185"/>
      <c r="BN47" s="247"/>
      <c r="BO47" s="180"/>
      <c r="BP47" s="115"/>
      <c r="BQ47" s="182"/>
      <c r="BR47" s="182"/>
      <c r="BS47" s="182"/>
      <c r="BT47" s="185"/>
      <c r="BU47" s="247"/>
      <c r="BV47" s="180"/>
      <c r="BW47" s="115"/>
      <c r="BX47" s="185"/>
      <c r="BY47" s="247"/>
      <c r="BZ47" s="180"/>
      <c r="CA47" s="115" t="s">
        <v>77</v>
      </c>
      <c r="CB47" s="182">
        <v>1</v>
      </c>
      <c r="CC47" s="182">
        <v>4</v>
      </c>
      <c r="CD47" s="185">
        <v>1</v>
      </c>
      <c r="CE47" s="248">
        <v>297.94845336873982</v>
      </c>
      <c r="CF47" s="249"/>
      <c r="CG47" s="250"/>
    </row>
    <row r="48" spans="1:85" s="251" customFormat="1" ht="12.75" customHeight="1" x14ac:dyDescent="0.2">
      <c r="A48" s="33">
        <v>19</v>
      </c>
      <c r="B48" s="112" t="s">
        <v>45</v>
      </c>
      <c r="C48" s="112">
        <v>77</v>
      </c>
      <c r="D48" s="34" t="s">
        <v>148</v>
      </c>
      <c r="E48" s="113" t="s">
        <v>1123</v>
      </c>
      <c r="F48" s="114"/>
      <c r="G48" s="414"/>
      <c r="H48" s="156">
        <f>BD48+AX48+AR48+AG48+U48+O48+AA48+BN48+BU48+BY48+CE48+AM48</f>
        <v>575.99247125773468</v>
      </c>
      <c r="I48" s="192">
        <f>COUNTA(L48,Q48,W48,AC48,AI48,AO48,AT48,AZ48,BF48,BP48,BW48,CA48)</f>
        <v>3</v>
      </c>
      <c r="J48" s="192">
        <f>COUNTA(M48,N48,R48,S48,Y48,T48,X48,Z48,AD48,AE48,AF48,AP48,AJ48,AK48,AL48,AQ48,AU48,AV48,AW48,BA48,BB48,BC48,BG48,BH48,BI48,BL48,BM48,BQ48,BS48,BT48,BX48,CB48,CC48,#REF!,CD48)</f>
        <v>8</v>
      </c>
      <c r="K48" s="181"/>
      <c r="L48" s="115"/>
      <c r="M48" s="182"/>
      <c r="N48" s="182"/>
      <c r="O48" s="183"/>
      <c r="P48" s="184"/>
      <c r="Q48" s="115"/>
      <c r="R48" s="182"/>
      <c r="S48" s="182"/>
      <c r="T48" s="185"/>
      <c r="U48" s="186"/>
      <c r="V48" s="184"/>
      <c r="W48" s="115"/>
      <c r="X48" s="182"/>
      <c r="Y48" s="182"/>
      <c r="Z48" s="182"/>
      <c r="AA48" s="183"/>
      <c r="AB48" s="184"/>
      <c r="AC48" s="115"/>
      <c r="AD48" s="182"/>
      <c r="AE48" s="182"/>
      <c r="AF48" s="185"/>
      <c r="AG48" s="186"/>
      <c r="AH48" s="180"/>
      <c r="AI48" s="115"/>
      <c r="AJ48" s="134"/>
      <c r="AK48" s="134"/>
      <c r="AL48" s="185"/>
      <c r="AM48" s="247"/>
      <c r="AN48" s="180"/>
      <c r="AO48" s="115"/>
      <c r="AP48" s="194"/>
      <c r="AQ48" s="185"/>
      <c r="AR48" s="186"/>
      <c r="AS48" s="180"/>
      <c r="AT48" s="116"/>
      <c r="AU48" s="182"/>
      <c r="AV48" s="182"/>
      <c r="AW48" s="185"/>
      <c r="AX48" s="186"/>
      <c r="AY48" s="180"/>
      <c r="AZ48" s="115"/>
      <c r="BA48" s="182"/>
      <c r="BB48" s="182"/>
      <c r="BC48" s="185"/>
      <c r="BD48" s="186"/>
      <c r="BE48" s="187"/>
      <c r="BF48" s="134"/>
      <c r="BG48" s="182"/>
      <c r="BH48" s="182"/>
      <c r="BI48" s="182"/>
      <c r="BJ48" s="182"/>
      <c r="BK48" s="182"/>
      <c r="BL48" s="182"/>
      <c r="BM48" s="185"/>
      <c r="BN48" s="247"/>
      <c r="BO48" s="180"/>
      <c r="BP48" s="115" t="s">
        <v>72</v>
      </c>
      <c r="BQ48" s="182">
        <v>7</v>
      </c>
      <c r="BR48" s="182">
        <v>3</v>
      </c>
      <c r="BS48" s="182">
        <v>5</v>
      </c>
      <c r="BT48" s="185" t="s">
        <v>32</v>
      </c>
      <c r="BU48" s="247">
        <v>199.78810700930063</v>
      </c>
      <c r="BV48" s="180"/>
      <c r="BW48" s="115" t="s">
        <v>72</v>
      </c>
      <c r="BX48" s="185">
        <v>1</v>
      </c>
      <c r="BY48" s="247">
        <v>109.54242509439325</v>
      </c>
      <c r="BZ48" s="180"/>
      <c r="CA48" s="115" t="s">
        <v>73</v>
      </c>
      <c r="CB48" s="182">
        <v>5</v>
      </c>
      <c r="CC48" s="182">
        <v>7</v>
      </c>
      <c r="CD48" s="185">
        <v>1</v>
      </c>
      <c r="CE48" s="248">
        <v>266.66193915404085</v>
      </c>
      <c r="CF48" s="249"/>
      <c r="CG48" s="250"/>
    </row>
    <row r="49" spans="1:85" s="251" customFormat="1" ht="12.75" customHeight="1" x14ac:dyDescent="0.2">
      <c r="A49" s="33">
        <v>20</v>
      </c>
      <c r="B49" s="112" t="s">
        <v>45</v>
      </c>
      <c r="C49" s="112" t="s">
        <v>385</v>
      </c>
      <c r="D49" s="34" t="s">
        <v>386</v>
      </c>
      <c r="E49" s="113" t="s">
        <v>387</v>
      </c>
      <c r="F49" s="114"/>
      <c r="G49" s="414">
        <f>BD49+AX49+AR49+AG49+U49+O49+AA49+AM49</f>
        <v>570.18816884984017</v>
      </c>
      <c r="H49" s="156">
        <f>BD49+AX49+AR49+AG49+U49+O49+AA49+BN49+BU49+BY49+CE49+AM49</f>
        <v>570.18816884984017</v>
      </c>
      <c r="I49" s="192">
        <f>COUNTA(L49,Q49,W49,AC49,AI49,AO49,AT49,AZ49,BF49,BP49,BW49,CA49)</f>
        <v>3</v>
      </c>
      <c r="J49" s="192">
        <f>COUNTA(M49,N49,R49,S49,Y49,T49,X49,Z49,AD49,AE49,AF49,AP49,AJ49,AK49,AL49,AQ49,AU49,AV49,AW49,BA49,BB49,BC49,BG49,BH49,BI49,BL49,BM49,BQ49,BS49,BT49,BX49,CB49,CC49,#REF!,CD49)</f>
        <v>9</v>
      </c>
      <c r="K49" s="181"/>
      <c r="L49" s="115"/>
      <c r="M49" s="182"/>
      <c r="N49" s="182"/>
      <c r="O49" s="183"/>
      <c r="P49" s="184"/>
      <c r="Q49" s="115" t="s">
        <v>5</v>
      </c>
      <c r="R49" s="182">
        <v>3</v>
      </c>
      <c r="S49" s="182">
        <v>3</v>
      </c>
      <c r="T49" s="185" t="s">
        <v>32</v>
      </c>
      <c r="U49" s="186">
        <v>156.0205999132796</v>
      </c>
      <c r="V49" s="184"/>
      <c r="W49" s="115"/>
      <c r="X49" s="182"/>
      <c r="Y49" s="182"/>
      <c r="Z49" s="182"/>
      <c r="AA49" s="183"/>
      <c r="AB49" s="184"/>
      <c r="AC49" s="115"/>
      <c r="AD49" s="182"/>
      <c r="AE49" s="182"/>
      <c r="AF49" s="185"/>
      <c r="AG49" s="186"/>
      <c r="AH49" s="180"/>
      <c r="AI49" s="115"/>
      <c r="AJ49" s="134"/>
      <c r="AK49" s="134"/>
      <c r="AL49" s="185"/>
      <c r="AM49" s="247"/>
      <c r="AN49" s="180"/>
      <c r="AO49" s="115" t="s">
        <v>45</v>
      </c>
      <c r="AP49" s="194">
        <v>11</v>
      </c>
      <c r="AQ49" s="185">
        <v>12</v>
      </c>
      <c r="AR49" s="186">
        <v>110.18816884984017</v>
      </c>
      <c r="AS49" s="180"/>
      <c r="AT49" s="116" t="s">
        <v>6</v>
      </c>
      <c r="AU49" s="182">
        <v>2</v>
      </c>
      <c r="AV49" s="182">
        <v>2</v>
      </c>
      <c r="AW49" s="185">
        <v>1</v>
      </c>
      <c r="AX49" s="186">
        <v>303.97940008672037</v>
      </c>
      <c r="AY49" s="180"/>
      <c r="AZ49" s="115"/>
      <c r="BA49" s="182"/>
      <c r="BB49" s="182"/>
      <c r="BC49" s="185"/>
      <c r="BD49" s="186"/>
      <c r="BE49" s="187"/>
      <c r="BF49" s="134"/>
      <c r="BG49" s="182"/>
      <c r="BH49" s="182"/>
      <c r="BI49" s="182"/>
      <c r="BJ49" s="182"/>
      <c r="BK49" s="182"/>
      <c r="BL49" s="182"/>
      <c r="BM49" s="185"/>
      <c r="BN49" s="247"/>
      <c r="BO49" s="180"/>
      <c r="BP49" s="115"/>
      <c r="BQ49" s="182"/>
      <c r="BR49" s="182"/>
      <c r="BS49" s="182"/>
      <c r="BT49" s="185"/>
      <c r="BU49" s="247"/>
      <c r="BV49" s="180"/>
      <c r="BW49" s="115"/>
      <c r="BX49" s="185"/>
      <c r="BY49" s="247"/>
      <c r="BZ49" s="180"/>
      <c r="CA49" s="115"/>
      <c r="CB49" s="182"/>
      <c r="CC49" s="182"/>
      <c r="CD49" s="185"/>
      <c r="CE49" s="248"/>
      <c r="CF49" s="249"/>
      <c r="CG49" s="250"/>
    </row>
    <row r="50" spans="1:85" s="251" customFormat="1" ht="12.75" customHeight="1" x14ac:dyDescent="0.2">
      <c r="A50" s="33">
        <v>21</v>
      </c>
      <c r="B50" s="112" t="s">
        <v>45</v>
      </c>
      <c r="C50" s="112" t="s">
        <v>316</v>
      </c>
      <c r="D50" s="34" t="s">
        <v>185</v>
      </c>
      <c r="E50" s="113" t="s">
        <v>317</v>
      </c>
      <c r="F50" s="114"/>
      <c r="G50" s="414">
        <f>BD50+AX50+AR50+AG50+U50+O50+AA50+AM50</f>
        <v>360.73949736078623</v>
      </c>
      <c r="H50" s="156">
        <f>BD50+AX50+AR50+AG50+U50+O50+AA50+BN50+BU50+BY50+CE50+AM50</f>
        <v>554.40706824898905</v>
      </c>
      <c r="I50" s="192">
        <f>COUNTA(L50,Q50,W50,AC50,AI50,AO50,AT50,AZ50,BF50,BP50,BW50,CA50)</f>
        <v>3</v>
      </c>
      <c r="J50" s="192">
        <f>COUNTA(M50,N50,R50,S50,Y50,T50,X50,Z50,AD50,AE50,AF50,AP50,AJ50,AK50,AL50,AQ50,AU50,AV50,AW50,BA50,BB50,BC50,BG50,BH50,BI50,BL50,BM50,BQ50,BS50,BT50,BX50,CB50,CC50,#REF!,CD50)</f>
        <v>9</v>
      </c>
      <c r="K50" s="181"/>
      <c r="L50" s="115"/>
      <c r="M50" s="182"/>
      <c r="N50" s="182"/>
      <c r="O50" s="183"/>
      <c r="P50" s="184"/>
      <c r="Q50" s="115"/>
      <c r="R50" s="182"/>
      <c r="S50" s="182"/>
      <c r="T50" s="185"/>
      <c r="U50" s="186"/>
      <c r="V50" s="184"/>
      <c r="W50" s="115" t="s">
        <v>6</v>
      </c>
      <c r="X50" s="182">
        <v>1</v>
      </c>
      <c r="Y50" s="182">
        <v>7</v>
      </c>
      <c r="Z50" s="182">
        <v>7</v>
      </c>
      <c r="AA50" s="183">
        <v>205.24891066355252</v>
      </c>
      <c r="AB50" s="184"/>
      <c r="AC50" s="115"/>
      <c r="AD50" s="182"/>
      <c r="AE50" s="182"/>
      <c r="AF50" s="185"/>
      <c r="AG50" s="186"/>
      <c r="AH50" s="180"/>
      <c r="AI50" s="115"/>
      <c r="AJ50" s="134"/>
      <c r="AK50" s="134"/>
      <c r="AL50" s="185"/>
      <c r="AM50" s="247"/>
      <c r="AN50" s="180"/>
      <c r="AO50" s="115" t="s">
        <v>45</v>
      </c>
      <c r="AP50" s="194">
        <v>8</v>
      </c>
      <c r="AQ50" s="185">
        <v>6</v>
      </c>
      <c r="AR50" s="186">
        <v>155.49058669723368</v>
      </c>
      <c r="AS50" s="180"/>
      <c r="AT50" s="116"/>
      <c r="AU50" s="182"/>
      <c r="AV50" s="182"/>
      <c r="AW50" s="185"/>
      <c r="AX50" s="186"/>
      <c r="AY50" s="180"/>
      <c r="AZ50" s="115"/>
      <c r="BA50" s="182"/>
      <c r="BB50" s="182"/>
      <c r="BC50" s="185"/>
      <c r="BD50" s="186"/>
      <c r="BE50" s="187"/>
      <c r="BF50" s="134"/>
      <c r="BG50" s="182"/>
      <c r="BH50" s="182"/>
      <c r="BI50" s="182"/>
      <c r="BJ50" s="182"/>
      <c r="BK50" s="182"/>
      <c r="BL50" s="182"/>
      <c r="BM50" s="185"/>
      <c r="BN50" s="247"/>
      <c r="BO50" s="180"/>
      <c r="BP50" s="115"/>
      <c r="BQ50" s="182"/>
      <c r="BR50" s="182"/>
      <c r="BS50" s="182"/>
      <c r="BT50" s="185"/>
      <c r="BU50" s="247"/>
      <c r="BV50" s="180"/>
      <c r="BW50" s="115"/>
      <c r="BX50" s="185"/>
      <c r="BY50" s="247"/>
      <c r="BZ50" s="180"/>
      <c r="CA50" s="115" t="s">
        <v>162</v>
      </c>
      <c r="CB50" s="182">
        <v>5</v>
      </c>
      <c r="CC50" s="182">
        <v>4</v>
      </c>
      <c r="CD50" s="185">
        <v>1</v>
      </c>
      <c r="CE50" s="248">
        <v>193.66757088820282</v>
      </c>
      <c r="CF50" s="249"/>
      <c r="CG50" s="250"/>
    </row>
    <row r="51" spans="1:85" s="251" customFormat="1" ht="12.75" customHeight="1" x14ac:dyDescent="0.2">
      <c r="A51" s="33">
        <v>13</v>
      </c>
      <c r="B51" s="112" t="s">
        <v>46</v>
      </c>
      <c r="C51" s="112" t="s">
        <v>97</v>
      </c>
      <c r="D51" s="34" t="s">
        <v>288</v>
      </c>
      <c r="E51" s="113" t="s">
        <v>1002</v>
      </c>
      <c r="F51" s="114"/>
      <c r="G51" s="414">
        <f>BD51+AX51+AR51+AG51+U51+O51+AA51+AM51</f>
        <v>552.21198100434344</v>
      </c>
      <c r="H51" s="156">
        <f>BD51+AX51+AR51+AG51+U51+O51+AA51+BN51+BU51+BY51+CE51+AM51</f>
        <v>552.21198100434344</v>
      </c>
      <c r="I51" s="192">
        <f>COUNTA(L51,Q51,W51,AC51,AI51,AO51,AT51,AZ51,BF51,BP51,BW51,CA51)</f>
        <v>3</v>
      </c>
      <c r="J51" s="192">
        <f>COUNTA(M51,N51,R51,S51,Y51,T51,X51,Z51,AD51,AE51,AF51,AP51,AJ51,AK51,AL51,AQ51,AU51,AV51,AW51,BA51,BB51,BC51,BG51,BH51,BI51,BL51,BM51,BQ51,BS51,BT51,BX51,CB51,CC51,#REF!,CD51)</f>
        <v>8</v>
      </c>
      <c r="K51" s="181"/>
      <c r="L51" s="115" t="s">
        <v>19</v>
      </c>
      <c r="M51" s="182">
        <v>3</v>
      </c>
      <c r="N51" s="182">
        <v>2</v>
      </c>
      <c r="O51" s="183">
        <v>172.78028723600244</v>
      </c>
      <c r="P51" s="184"/>
      <c r="Q51" s="115"/>
      <c r="R51" s="182"/>
      <c r="S51" s="182"/>
      <c r="T51" s="185"/>
      <c r="U51" s="186"/>
      <c r="V51" s="184"/>
      <c r="W51" s="115"/>
      <c r="X51" s="182"/>
      <c r="Y51" s="182"/>
      <c r="Z51" s="182"/>
      <c r="AA51" s="183"/>
      <c r="AB51" s="184"/>
      <c r="AC51" s="115"/>
      <c r="AD51" s="182"/>
      <c r="AE51" s="182"/>
      <c r="AF51" s="185"/>
      <c r="AG51" s="186"/>
      <c r="AH51" s="180"/>
      <c r="AI51" s="115"/>
      <c r="AJ51" s="134"/>
      <c r="AK51" s="134"/>
      <c r="AL51" s="185"/>
      <c r="AM51" s="247"/>
      <c r="AN51" s="180"/>
      <c r="AO51" s="115" t="s">
        <v>46</v>
      </c>
      <c r="AP51" s="194">
        <v>6</v>
      </c>
      <c r="AQ51" s="185">
        <v>7</v>
      </c>
      <c r="AR51" s="186">
        <v>139.09990674913951</v>
      </c>
      <c r="AS51" s="180"/>
      <c r="AT51" s="116"/>
      <c r="AU51" s="182"/>
      <c r="AV51" s="182"/>
      <c r="AW51" s="185"/>
      <c r="AX51" s="186"/>
      <c r="AY51" s="180"/>
      <c r="AZ51" s="115" t="s">
        <v>201</v>
      </c>
      <c r="BA51" s="182">
        <v>5</v>
      </c>
      <c r="BB51" s="182">
        <v>3</v>
      </c>
      <c r="BC51" s="185">
        <v>1</v>
      </c>
      <c r="BD51" s="186">
        <v>240.3317870192015</v>
      </c>
      <c r="BE51" s="187"/>
      <c r="BF51" s="134"/>
      <c r="BG51" s="182"/>
      <c r="BH51" s="182"/>
      <c r="BI51" s="182"/>
      <c r="BJ51" s="182"/>
      <c r="BK51" s="182"/>
      <c r="BL51" s="182"/>
      <c r="BM51" s="185"/>
      <c r="BN51" s="247"/>
      <c r="BO51" s="180"/>
      <c r="BP51" s="115"/>
      <c r="BQ51" s="182"/>
      <c r="BR51" s="182"/>
      <c r="BS51" s="182"/>
      <c r="BT51" s="185"/>
      <c r="BU51" s="247"/>
      <c r="BV51" s="180"/>
      <c r="BW51" s="115"/>
      <c r="BX51" s="185"/>
      <c r="BY51" s="247"/>
      <c r="BZ51" s="180"/>
      <c r="CA51" s="115"/>
      <c r="CB51" s="182"/>
      <c r="CC51" s="182"/>
      <c r="CD51" s="185"/>
      <c r="CE51" s="248"/>
      <c r="CF51" s="249"/>
      <c r="CG51" s="250"/>
    </row>
    <row r="52" spans="1:85" s="251" customFormat="1" ht="12.75" customHeight="1" x14ac:dyDescent="0.2">
      <c r="A52" s="33">
        <v>12</v>
      </c>
      <c r="B52" s="112" t="s">
        <v>44</v>
      </c>
      <c r="C52" s="112" t="s">
        <v>181</v>
      </c>
      <c r="D52" s="34" t="s">
        <v>141</v>
      </c>
      <c r="E52" s="113" t="s">
        <v>1306</v>
      </c>
      <c r="F52" s="114"/>
      <c r="G52" s="414"/>
      <c r="H52" s="156">
        <f>BD52+AX52+AR52+AG52+U52+O52+AA52+BN52+BU52+BY52+CE52+AM52</f>
        <v>550.84949750540193</v>
      </c>
      <c r="I52" s="192">
        <f>COUNTA(L52,Q52,W52,AC52,AI52,AO52,AT52,AZ52,BF52,BP52,BW52,CA52)</f>
        <v>2</v>
      </c>
      <c r="J52" s="192">
        <f>COUNTA(M52,N52,R52,S52,Y52,T52,X52,Z52,AD52,AE52,AF52,AP52,AJ52,AK52,AL52,AQ52,AU52,AV52,AW52,BA52,BB52,BC52,BG52,BH52,BI52,BL52,BM52,BQ52,BS52,BT52,BX52,CB52,CC52,#REF!,CD52)</f>
        <v>7</v>
      </c>
      <c r="K52" s="181"/>
      <c r="L52" s="115"/>
      <c r="M52" s="182"/>
      <c r="N52" s="182"/>
      <c r="O52" s="183"/>
      <c r="P52" s="184"/>
      <c r="Q52" s="115"/>
      <c r="R52" s="182"/>
      <c r="S52" s="182"/>
      <c r="T52" s="185"/>
      <c r="U52" s="186"/>
      <c r="V52" s="184"/>
      <c r="W52" s="115"/>
      <c r="X52" s="182"/>
      <c r="Y52" s="182"/>
      <c r="Z52" s="182"/>
      <c r="AA52" s="183"/>
      <c r="AB52" s="184"/>
      <c r="AC52" s="115"/>
      <c r="AD52" s="182"/>
      <c r="AE52" s="182"/>
      <c r="AF52" s="185"/>
      <c r="AG52" s="186"/>
      <c r="AH52" s="180"/>
      <c r="AI52" s="115"/>
      <c r="AJ52" s="134"/>
      <c r="AK52" s="134"/>
      <c r="AL52" s="185"/>
      <c r="AM52" s="247"/>
      <c r="AN52" s="180"/>
      <c r="AO52" s="115"/>
      <c r="AP52" s="194"/>
      <c r="AQ52" s="185"/>
      <c r="AR52" s="186"/>
      <c r="AS52" s="180"/>
      <c r="AT52" s="116"/>
      <c r="AU52" s="182"/>
      <c r="AV52" s="182"/>
      <c r="AW52" s="185"/>
      <c r="AX52" s="186"/>
      <c r="AY52" s="180"/>
      <c r="AZ52" s="115"/>
      <c r="BA52" s="182"/>
      <c r="BB52" s="182"/>
      <c r="BC52" s="185"/>
      <c r="BD52" s="186"/>
      <c r="BE52" s="187"/>
      <c r="BF52" s="134"/>
      <c r="BG52" s="182"/>
      <c r="BH52" s="182"/>
      <c r="BI52" s="182"/>
      <c r="BJ52" s="182"/>
      <c r="BK52" s="182"/>
      <c r="BL52" s="182"/>
      <c r="BM52" s="185"/>
      <c r="BN52" s="247"/>
      <c r="BO52" s="180"/>
      <c r="BP52" s="115" t="s">
        <v>99</v>
      </c>
      <c r="BQ52" s="182">
        <v>6</v>
      </c>
      <c r="BR52" s="182">
        <v>4</v>
      </c>
      <c r="BS52" s="182">
        <v>6</v>
      </c>
      <c r="BT52" s="185">
        <v>4</v>
      </c>
      <c r="BU52" s="247">
        <v>232.78769776556308</v>
      </c>
      <c r="BV52" s="180"/>
      <c r="BW52" s="115"/>
      <c r="BX52" s="185"/>
      <c r="BY52" s="247"/>
      <c r="BZ52" s="180"/>
      <c r="CA52" s="115" t="s">
        <v>243</v>
      </c>
      <c r="CB52" s="182">
        <v>1</v>
      </c>
      <c r="CC52" s="182">
        <v>1</v>
      </c>
      <c r="CD52" s="185">
        <v>1</v>
      </c>
      <c r="CE52" s="248">
        <v>318.06179973983888</v>
      </c>
      <c r="CF52" s="249"/>
      <c r="CG52" s="250"/>
    </row>
    <row r="53" spans="1:85" s="251" customFormat="1" ht="12.75" customHeight="1" x14ac:dyDescent="0.2">
      <c r="A53" s="33">
        <v>13</v>
      </c>
      <c r="B53" s="112" t="s">
        <v>44</v>
      </c>
      <c r="C53" s="112" t="s">
        <v>881</v>
      </c>
      <c r="D53" s="34" t="s">
        <v>460</v>
      </c>
      <c r="E53" s="113" t="s">
        <v>461</v>
      </c>
      <c r="F53" s="114"/>
      <c r="G53" s="414">
        <f>BD53+AX53+AR53+AG53+U53+O53+AA53+AM53</f>
        <v>234.65238618936829</v>
      </c>
      <c r="H53" s="156">
        <f>BD53+AX53+AR53+AG53+U53+O53+AA53+BN53+BU53+BY53+CE53+AM53</f>
        <v>540.94840055688508</v>
      </c>
      <c r="I53" s="192">
        <f>COUNTA(L53,Q53,W53,AC53,AI53,AO53,AT53,AZ53,BF53,BP53,BW53,CA53)</f>
        <v>2</v>
      </c>
      <c r="J53" s="192">
        <f>COUNTA(M53,N53,R53,S53,Y53,T53,X53,Z53,AD53,AE53,AF53,AP53,AJ53,AK53,AL53,AQ53,AU53,AV53,AW53,BA53,BB53,BC53,BG53,BH53,BI53,BL53,BM53,BQ53,BS53,BT53,BX53,CB53,CC53,#REF!,CD53)</f>
        <v>7</v>
      </c>
      <c r="K53" s="181"/>
      <c r="L53" s="115"/>
      <c r="M53" s="182"/>
      <c r="N53" s="182"/>
      <c r="O53" s="183"/>
      <c r="P53" s="184"/>
      <c r="Q53" s="115"/>
      <c r="R53" s="182"/>
      <c r="S53" s="182"/>
      <c r="T53" s="185"/>
      <c r="U53" s="186"/>
      <c r="V53" s="184"/>
      <c r="W53" s="115"/>
      <c r="X53" s="182"/>
      <c r="Y53" s="182"/>
      <c r="Z53" s="182"/>
      <c r="AA53" s="183"/>
      <c r="AB53" s="184"/>
      <c r="AC53" s="115" t="s">
        <v>75</v>
      </c>
      <c r="AD53" s="182">
        <v>6</v>
      </c>
      <c r="AE53" s="182">
        <v>1</v>
      </c>
      <c r="AF53" s="185">
        <v>5</v>
      </c>
      <c r="AG53" s="186">
        <v>234.65238618936829</v>
      </c>
      <c r="AH53" s="180"/>
      <c r="AI53" s="115"/>
      <c r="AJ53" s="134"/>
      <c r="AK53" s="134"/>
      <c r="AL53" s="185"/>
      <c r="AM53" s="247"/>
      <c r="AN53" s="180"/>
      <c r="AO53" s="115"/>
      <c r="AP53" s="194"/>
      <c r="AQ53" s="185"/>
      <c r="AR53" s="186"/>
      <c r="AS53" s="180"/>
      <c r="AT53" s="116"/>
      <c r="AU53" s="182"/>
      <c r="AV53" s="182"/>
      <c r="AW53" s="185"/>
      <c r="AX53" s="186"/>
      <c r="AY53" s="180"/>
      <c r="AZ53" s="115"/>
      <c r="BA53" s="182"/>
      <c r="BB53" s="182"/>
      <c r="BC53" s="185"/>
      <c r="BD53" s="186"/>
      <c r="BE53" s="187"/>
      <c r="BF53" s="134"/>
      <c r="BG53" s="182"/>
      <c r="BH53" s="182"/>
      <c r="BI53" s="182"/>
      <c r="BJ53" s="182"/>
      <c r="BK53" s="182"/>
      <c r="BL53" s="182"/>
      <c r="BM53" s="185"/>
      <c r="BN53" s="247"/>
      <c r="BO53" s="180"/>
      <c r="BP53" s="115" t="s">
        <v>1044</v>
      </c>
      <c r="BQ53" s="182">
        <v>3</v>
      </c>
      <c r="BR53" s="182">
        <v>1</v>
      </c>
      <c r="BS53" s="182">
        <v>1</v>
      </c>
      <c r="BT53" s="185" t="s">
        <v>32</v>
      </c>
      <c r="BU53" s="247">
        <v>306.29601436751676</v>
      </c>
      <c r="BV53" s="180"/>
      <c r="BW53" s="115"/>
      <c r="BX53" s="185"/>
      <c r="BY53" s="247"/>
      <c r="BZ53" s="180"/>
      <c r="CA53" s="115"/>
      <c r="CB53" s="182"/>
      <c r="CC53" s="182"/>
      <c r="CD53" s="185"/>
      <c r="CE53" s="248"/>
      <c r="CF53" s="249"/>
      <c r="CG53" s="250"/>
    </row>
    <row r="54" spans="1:85" s="251" customFormat="1" ht="12.75" customHeight="1" x14ac:dyDescent="0.2">
      <c r="A54" s="33">
        <v>14</v>
      </c>
      <c r="B54" s="112" t="s">
        <v>44</v>
      </c>
      <c r="C54" s="112" t="s">
        <v>415</v>
      </c>
      <c r="D54" s="34" t="s">
        <v>254</v>
      </c>
      <c r="E54" s="113" t="s">
        <v>1298</v>
      </c>
      <c r="F54" s="114"/>
      <c r="G54" s="414"/>
      <c r="H54" s="156">
        <f>BD54+AX54+AR54+AG54+U54+O54+AA54+BN54+BU54+BY54+CE54+AM54</f>
        <v>539.47303806252307</v>
      </c>
      <c r="I54" s="192">
        <f>COUNTA(L54,Q54,W54,AC54,AI54,AO54,AT54,AZ54,BF54,BP54,BW54,CA54)</f>
        <v>2</v>
      </c>
      <c r="J54" s="192">
        <f>COUNTA(M54,N54,R54,S54,Y54,T54,X54,Z54,AD54,AE54,AF54,AP54,AJ54,AK54,AL54,AQ54,AU54,AV54,AW54,BA54,BB54,BC54,BG54,BH54,BI54,BL54,BM54,BQ54,BS54,BT54,BX54,CB54,CC54,#REF!,CD54)</f>
        <v>7</v>
      </c>
      <c r="K54" s="181"/>
      <c r="L54" s="115"/>
      <c r="M54" s="182"/>
      <c r="N54" s="182"/>
      <c r="O54" s="183"/>
      <c r="P54" s="184"/>
      <c r="Q54" s="115"/>
      <c r="R54" s="182"/>
      <c r="S54" s="182"/>
      <c r="T54" s="185"/>
      <c r="U54" s="186"/>
      <c r="V54" s="184"/>
      <c r="W54" s="115"/>
      <c r="X54" s="182"/>
      <c r="Y54" s="182"/>
      <c r="Z54" s="182"/>
      <c r="AA54" s="183"/>
      <c r="AB54" s="184"/>
      <c r="AC54" s="115"/>
      <c r="AD54" s="182"/>
      <c r="AE54" s="182"/>
      <c r="AF54" s="185"/>
      <c r="AG54" s="186"/>
      <c r="AH54" s="180"/>
      <c r="AI54" s="115"/>
      <c r="AJ54" s="134"/>
      <c r="AK54" s="134"/>
      <c r="AL54" s="185"/>
      <c r="AM54" s="247"/>
      <c r="AN54" s="180"/>
      <c r="AO54" s="115"/>
      <c r="AP54" s="194"/>
      <c r="AQ54" s="185"/>
      <c r="AR54" s="186"/>
      <c r="AS54" s="180"/>
      <c r="AT54" s="116"/>
      <c r="AU54" s="182"/>
      <c r="AV54" s="182"/>
      <c r="AW54" s="185"/>
      <c r="AX54" s="186"/>
      <c r="AY54" s="180"/>
      <c r="AZ54" s="115"/>
      <c r="BA54" s="182"/>
      <c r="BB54" s="182"/>
      <c r="BC54" s="185"/>
      <c r="BD54" s="186"/>
      <c r="BE54" s="187"/>
      <c r="BF54" s="134"/>
      <c r="BG54" s="182"/>
      <c r="BH54" s="182"/>
      <c r="BI54" s="182"/>
      <c r="BJ54" s="182"/>
      <c r="BK54" s="182"/>
      <c r="BL54" s="182"/>
      <c r="BM54" s="185"/>
      <c r="BN54" s="247"/>
      <c r="BO54" s="180"/>
      <c r="BP54" s="115" t="s">
        <v>99</v>
      </c>
      <c r="BQ54" s="182">
        <v>1</v>
      </c>
      <c r="BR54" s="182">
        <v>1</v>
      </c>
      <c r="BS54" s="182">
        <v>1</v>
      </c>
      <c r="BT54" s="185" t="s">
        <v>32</v>
      </c>
      <c r="BU54" s="247">
        <v>339.73838639429084</v>
      </c>
      <c r="BV54" s="180"/>
      <c r="BW54" s="115"/>
      <c r="BX54" s="185"/>
      <c r="BY54" s="247"/>
      <c r="BZ54" s="180"/>
      <c r="CA54" s="115" t="s">
        <v>99</v>
      </c>
      <c r="CB54" s="182">
        <v>5</v>
      </c>
      <c r="CC54" s="182">
        <v>6</v>
      </c>
      <c r="CD54" s="185">
        <v>2</v>
      </c>
      <c r="CE54" s="248">
        <v>199.7346516682322</v>
      </c>
      <c r="CF54" s="249"/>
      <c r="CG54" s="250"/>
    </row>
    <row r="55" spans="1:85" s="251" customFormat="1" ht="12.75" customHeight="1" x14ac:dyDescent="0.2">
      <c r="A55" s="33">
        <v>14</v>
      </c>
      <c r="B55" s="112" t="s">
        <v>46</v>
      </c>
      <c r="C55" s="112" t="s">
        <v>873</v>
      </c>
      <c r="D55" s="34" t="s">
        <v>717</v>
      </c>
      <c r="E55" s="113" t="s">
        <v>718</v>
      </c>
      <c r="F55" s="114"/>
      <c r="G55" s="414">
        <f>BD55+AX55+AR55+AG55+U55+O55+AA55+AM55</f>
        <v>222.92597402053499</v>
      </c>
      <c r="H55" s="156">
        <f>BD55+AX55+AR55+AG55+U55+O55+AA55+BN55+BU55+BY55+CE55+AM55</f>
        <v>535.27887934525552</v>
      </c>
      <c r="I55" s="192">
        <f>COUNTA(L55,Q55,W55,AC55,AI55,AO55,AT55,AZ55,BF55,BP55,BW55,CA55)</f>
        <v>3</v>
      </c>
      <c r="J55" s="192">
        <f>COUNTA(M55,N55,R55,S55,Y55,T55,X55,Z55,AD55,AE55,AF55,AP55,AJ55,AK55,AL55,AQ55,AU55,AV55,AW55,BA55,BB55,BC55,BG55,BH55,BI55,BL55,BM55,BQ55,BS55,BT55,BX55,CB55,CC55,#REF!,CD55)</f>
        <v>8</v>
      </c>
      <c r="K55" s="181"/>
      <c r="L55" s="115"/>
      <c r="M55" s="182"/>
      <c r="N55" s="182"/>
      <c r="O55" s="183"/>
      <c r="P55" s="184"/>
      <c r="Q55" s="115"/>
      <c r="R55" s="182"/>
      <c r="S55" s="182"/>
      <c r="T55" s="185"/>
      <c r="U55" s="186"/>
      <c r="V55" s="184"/>
      <c r="W55" s="115"/>
      <c r="X55" s="182"/>
      <c r="Y55" s="182"/>
      <c r="Z55" s="182"/>
      <c r="AA55" s="183"/>
      <c r="AB55" s="184"/>
      <c r="AC55" s="115" t="s">
        <v>663</v>
      </c>
      <c r="AD55" s="182">
        <v>3</v>
      </c>
      <c r="AE55" s="182">
        <v>4</v>
      </c>
      <c r="AF55" s="185">
        <v>4</v>
      </c>
      <c r="AG55" s="186">
        <v>222.92597402053499</v>
      </c>
      <c r="AH55" s="180"/>
      <c r="AI55" s="115"/>
      <c r="AJ55" s="134"/>
      <c r="AK55" s="134"/>
      <c r="AL55" s="185"/>
      <c r="AM55" s="247"/>
      <c r="AN55" s="180"/>
      <c r="AO55" s="115"/>
      <c r="AP55" s="194"/>
      <c r="AQ55" s="185"/>
      <c r="AR55" s="186"/>
      <c r="AS55" s="180"/>
      <c r="AT55" s="116"/>
      <c r="AU55" s="182"/>
      <c r="AV55" s="182"/>
      <c r="AW55" s="185"/>
      <c r="AX55" s="186"/>
      <c r="AY55" s="180"/>
      <c r="AZ55" s="115"/>
      <c r="BA55" s="182"/>
      <c r="BB55" s="182"/>
      <c r="BC55" s="185"/>
      <c r="BD55" s="186"/>
      <c r="BE55" s="187"/>
      <c r="BF55" s="134"/>
      <c r="BG55" s="182"/>
      <c r="BH55" s="182"/>
      <c r="BI55" s="182"/>
      <c r="BJ55" s="182"/>
      <c r="BK55" s="182"/>
      <c r="BL55" s="182"/>
      <c r="BM55" s="185"/>
      <c r="BN55" s="247"/>
      <c r="BO55" s="180"/>
      <c r="BP55" s="115"/>
      <c r="BQ55" s="182"/>
      <c r="BR55" s="182"/>
      <c r="BS55" s="182"/>
      <c r="BT55" s="185"/>
      <c r="BU55" s="247"/>
      <c r="BV55" s="180"/>
      <c r="BW55" s="115" t="s">
        <v>46</v>
      </c>
      <c r="BX55" s="185">
        <v>5</v>
      </c>
      <c r="BY55" s="247">
        <v>67.060590444585699</v>
      </c>
      <c r="BZ55" s="180"/>
      <c r="CA55" s="115" t="s">
        <v>77</v>
      </c>
      <c r="CB55" s="182">
        <v>7</v>
      </c>
      <c r="CC55" s="182">
        <v>1</v>
      </c>
      <c r="CD55" s="185">
        <v>3</v>
      </c>
      <c r="CE55" s="248">
        <v>245.29231488013482</v>
      </c>
      <c r="CF55" s="249"/>
      <c r="CG55" s="250"/>
    </row>
    <row r="56" spans="1:85" s="251" customFormat="1" ht="12.75" customHeight="1" x14ac:dyDescent="0.2">
      <c r="A56" s="33">
        <v>15</v>
      </c>
      <c r="B56" s="112" t="s">
        <v>46</v>
      </c>
      <c r="C56" s="112" t="s">
        <v>346</v>
      </c>
      <c r="D56" s="34" t="s">
        <v>347</v>
      </c>
      <c r="E56" s="113" t="s">
        <v>348</v>
      </c>
      <c r="F56" s="114"/>
      <c r="G56" s="414">
        <f>BD56+AX56+AR56+AG56+U56+O56+AA56+AM56</f>
        <v>535.01680725267408</v>
      </c>
      <c r="H56" s="156">
        <f>BD56+AX56+AR56+AG56+U56+O56+AA56+BN56+BU56+BY56+CE56+AM56</f>
        <v>535.01680725267408</v>
      </c>
      <c r="I56" s="192">
        <f>COUNTA(L56,Q56,W56,AC56,AI56,AO56,AT56,AZ56,BF56,BP56,BW56,CA56)</f>
        <v>3</v>
      </c>
      <c r="J56" s="192">
        <f>COUNTA(M56,N56,R56,S56,Y56,T56,X56,Z56,AD56,AE56,AF56,AP56,AJ56,AK56,AL56,AQ56,AU56,AV56,AW56,BA56,BB56,BC56,BG56,BH56,BI56,BL56,BM56,BQ56,BS56,BT56,BX56,CB56,CC56,#REF!,CD56)</f>
        <v>10</v>
      </c>
      <c r="K56" s="181"/>
      <c r="L56" s="115"/>
      <c r="M56" s="182"/>
      <c r="N56" s="182"/>
      <c r="O56" s="183"/>
      <c r="P56" s="184"/>
      <c r="Q56" s="115" t="s">
        <v>46</v>
      </c>
      <c r="R56" s="182">
        <v>3</v>
      </c>
      <c r="S56" s="182">
        <v>2</v>
      </c>
      <c r="T56" s="185">
        <v>3</v>
      </c>
      <c r="U56" s="186">
        <v>241.37164472082321</v>
      </c>
      <c r="V56" s="184"/>
      <c r="W56" s="115" t="s">
        <v>46</v>
      </c>
      <c r="X56" s="182">
        <v>3</v>
      </c>
      <c r="Y56" s="182" t="s">
        <v>32</v>
      </c>
      <c r="Z56" s="182" t="s">
        <v>32</v>
      </c>
      <c r="AA56" s="183">
        <v>102.21848749616356</v>
      </c>
      <c r="AB56" s="184"/>
      <c r="AC56" s="115"/>
      <c r="AD56" s="182"/>
      <c r="AE56" s="182"/>
      <c r="AF56" s="185"/>
      <c r="AG56" s="186"/>
      <c r="AH56" s="180"/>
      <c r="AI56" s="115"/>
      <c r="AJ56" s="134"/>
      <c r="AK56" s="134"/>
      <c r="AL56" s="185"/>
      <c r="AM56" s="247"/>
      <c r="AN56" s="180"/>
      <c r="AO56" s="115"/>
      <c r="AP56" s="194"/>
      <c r="AQ56" s="185"/>
      <c r="AR56" s="186"/>
      <c r="AS56" s="180"/>
      <c r="AT56" s="116" t="s">
        <v>46</v>
      </c>
      <c r="AU56" s="182">
        <v>2</v>
      </c>
      <c r="AV56" s="182">
        <v>4</v>
      </c>
      <c r="AW56" s="185">
        <v>9</v>
      </c>
      <c r="AX56" s="186">
        <v>191.42667503568731</v>
      </c>
      <c r="AY56" s="180"/>
      <c r="AZ56" s="115"/>
      <c r="BA56" s="182"/>
      <c r="BB56" s="182"/>
      <c r="BC56" s="185"/>
      <c r="BD56" s="186"/>
      <c r="BE56" s="187"/>
      <c r="BF56" s="134"/>
      <c r="BG56" s="182"/>
      <c r="BH56" s="182"/>
      <c r="BI56" s="182"/>
      <c r="BJ56" s="182"/>
      <c r="BK56" s="182"/>
      <c r="BL56" s="182"/>
      <c r="BM56" s="185"/>
      <c r="BN56" s="247"/>
      <c r="BO56" s="180"/>
      <c r="BP56" s="115"/>
      <c r="BQ56" s="182"/>
      <c r="BR56" s="182"/>
      <c r="BS56" s="182"/>
      <c r="BT56" s="185"/>
      <c r="BU56" s="247"/>
      <c r="BV56" s="180"/>
      <c r="BW56" s="115"/>
      <c r="BX56" s="185"/>
      <c r="BY56" s="247"/>
      <c r="BZ56" s="180"/>
      <c r="CA56" s="115"/>
      <c r="CB56" s="182"/>
      <c r="CC56" s="182"/>
      <c r="CD56" s="185"/>
      <c r="CE56" s="248"/>
      <c r="CF56" s="249"/>
      <c r="CG56" s="250"/>
    </row>
    <row r="57" spans="1:85" s="251" customFormat="1" ht="12.75" customHeight="1" x14ac:dyDescent="0.2">
      <c r="A57" s="33">
        <v>22</v>
      </c>
      <c r="B57" s="112" t="s">
        <v>45</v>
      </c>
      <c r="C57" s="112" t="s">
        <v>898</v>
      </c>
      <c r="D57" s="34" t="s">
        <v>644</v>
      </c>
      <c r="E57" s="113" t="s">
        <v>645</v>
      </c>
      <c r="F57" s="114"/>
      <c r="G57" s="414">
        <f>BD57+AX57+AR57+AG57+U57+O57+AA57+AM57</f>
        <v>258.23908740944319</v>
      </c>
      <c r="H57" s="156">
        <f>BD57+AX57+AR57+AG57+U57+O57+AA57+BN57+BU57+BY57+CE57+AM57</f>
        <v>522.88696260590245</v>
      </c>
      <c r="I57" s="192">
        <f>COUNTA(L57,Q57,W57,AC57,AI57,AO57,AT57,AZ57,BF57,BP57,BW57,CA57)</f>
        <v>3</v>
      </c>
      <c r="J57" s="192">
        <f>COUNTA(M57,N57,R57,S57,Y57,T57,X57,Z57,AD57,AE57,AF57,AP57,AJ57,AK57,AL57,AQ57,AU57,AV57,AW57,BA57,BB57,BC57,BG57,BH57,BI57,BL57,BM57,BQ57,BS57,BT57,BX57,CB57,CC57,#REF!,CD57)</f>
        <v>8</v>
      </c>
      <c r="K57" s="181"/>
      <c r="L57" s="115"/>
      <c r="M57" s="182"/>
      <c r="N57" s="182"/>
      <c r="O57" s="183"/>
      <c r="P57" s="184"/>
      <c r="Q57" s="115"/>
      <c r="R57" s="182"/>
      <c r="S57" s="182"/>
      <c r="T57" s="185"/>
      <c r="U57" s="186"/>
      <c r="V57" s="184"/>
      <c r="W57" s="115"/>
      <c r="X57" s="182"/>
      <c r="Y57" s="182"/>
      <c r="Z57" s="182"/>
      <c r="AA57" s="183"/>
      <c r="AB57" s="184"/>
      <c r="AC57" s="115" t="s">
        <v>620</v>
      </c>
      <c r="AD57" s="182">
        <v>1</v>
      </c>
      <c r="AE57" s="182">
        <v>5</v>
      </c>
      <c r="AF57" s="185">
        <v>3</v>
      </c>
      <c r="AG57" s="186">
        <v>258.23908740944319</v>
      </c>
      <c r="AH57" s="180"/>
      <c r="AI57" s="115"/>
      <c r="AJ57" s="134"/>
      <c r="AK57" s="134"/>
      <c r="AL57" s="185"/>
      <c r="AM57" s="247"/>
      <c r="AN57" s="180"/>
      <c r="AO57" s="115"/>
      <c r="AP57" s="194"/>
      <c r="AQ57" s="185"/>
      <c r="AR57" s="186"/>
      <c r="AS57" s="180"/>
      <c r="AT57" s="116"/>
      <c r="AU57" s="182"/>
      <c r="AV57" s="182"/>
      <c r="AW57" s="185"/>
      <c r="AX57" s="186"/>
      <c r="AY57" s="180"/>
      <c r="AZ57" s="115"/>
      <c r="BA57" s="182"/>
      <c r="BB57" s="182"/>
      <c r="BC57" s="185"/>
      <c r="BD57" s="186"/>
      <c r="BE57" s="187"/>
      <c r="BF57" s="134"/>
      <c r="BG57" s="182"/>
      <c r="BH57" s="182"/>
      <c r="BI57" s="182"/>
      <c r="BJ57" s="182"/>
      <c r="BK57" s="182"/>
      <c r="BL57" s="182"/>
      <c r="BM57" s="185"/>
      <c r="BN57" s="247"/>
      <c r="BO57" s="180"/>
      <c r="BP57" s="115"/>
      <c r="BQ57" s="182"/>
      <c r="BR57" s="182"/>
      <c r="BS57" s="182"/>
      <c r="BT57" s="185"/>
      <c r="BU57" s="247"/>
      <c r="BV57" s="180"/>
      <c r="BW57" s="115" t="s">
        <v>72</v>
      </c>
      <c r="BX57" s="185">
        <v>4</v>
      </c>
      <c r="BY57" s="247">
        <v>70.188491847780284</v>
      </c>
      <c r="BZ57" s="180"/>
      <c r="CA57" s="115" t="s">
        <v>73</v>
      </c>
      <c r="CB57" s="182">
        <v>10</v>
      </c>
      <c r="CC57" s="182">
        <v>9</v>
      </c>
      <c r="CD57" s="185">
        <v>5</v>
      </c>
      <c r="CE57" s="248">
        <v>194.45938334867907</v>
      </c>
      <c r="CF57" s="249"/>
      <c r="CG57" s="250"/>
    </row>
    <row r="58" spans="1:85" s="251" customFormat="1" ht="12.75" customHeight="1" x14ac:dyDescent="0.2">
      <c r="A58" s="33">
        <v>16</v>
      </c>
      <c r="B58" s="112" t="s">
        <v>46</v>
      </c>
      <c r="C58" s="112" t="s">
        <v>937</v>
      </c>
      <c r="D58" s="34" t="s">
        <v>370</v>
      </c>
      <c r="E58" s="113" t="s">
        <v>371</v>
      </c>
      <c r="F58" s="114"/>
      <c r="G58" s="414">
        <f>BD58+AX58+AR58+AG58+U58+O58+AA58+AM58</f>
        <v>343.60953570589191</v>
      </c>
      <c r="H58" s="156">
        <f>BD58+AX58+AR58+AG58+U58+O58+AA58+BN58+BU58+BY58+CE58+AM58</f>
        <v>515.14314238549298</v>
      </c>
      <c r="I58" s="192">
        <f>COUNTA(L58,Q58,W58,AC58,AI58,AO58,AT58,AZ58,BF58,BP58,BW58,CA58)</f>
        <v>4</v>
      </c>
      <c r="J58" s="192">
        <f>COUNTA(M58,N58,R58,S58,Y58,T58,X58,Z58,AD58,AE58,AF58,AP58,AJ58,AK58,AL58,AQ58,AU58,AV58,AW58,BA58,BB58,BC58,BG58,BH58,BI58,BL58,BM58,BQ58,BS58,BT58,BX58,CB58,CC58,#REF!,CD58)</f>
        <v>12</v>
      </c>
      <c r="K58" s="181"/>
      <c r="L58" s="115"/>
      <c r="M58" s="182"/>
      <c r="N58" s="182"/>
      <c r="O58" s="183"/>
      <c r="P58" s="184"/>
      <c r="Q58" s="115" t="s">
        <v>46</v>
      </c>
      <c r="R58" s="182">
        <v>1</v>
      </c>
      <c r="S58" s="182">
        <v>5</v>
      </c>
      <c r="T58" s="185">
        <v>4</v>
      </c>
      <c r="U58" s="186">
        <v>212.34264124378791</v>
      </c>
      <c r="V58" s="184"/>
      <c r="W58" s="115"/>
      <c r="X58" s="182"/>
      <c r="Y58" s="182"/>
      <c r="Z58" s="182"/>
      <c r="AA58" s="183"/>
      <c r="AB58" s="184"/>
      <c r="AC58" s="115"/>
      <c r="AD58" s="182"/>
      <c r="AE58" s="182"/>
      <c r="AF58" s="185"/>
      <c r="AG58" s="186"/>
      <c r="AH58" s="180"/>
      <c r="AI58" s="115"/>
      <c r="AJ58" s="134"/>
      <c r="AK58" s="134"/>
      <c r="AL58" s="185"/>
      <c r="AM58" s="247"/>
      <c r="AN58" s="180"/>
      <c r="AO58" s="115" t="s">
        <v>46</v>
      </c>
      <c r="AP58" s="194">
        <v>8</v>
      </c>
      <c r="AQ58" s="185" t="s">
        <v>34</v>
      </c>
      <c r="AR58" s="186">
        <v>59.260299956639813</v>
      </c>
      <c r="AS58" s="180"/>
      <c r="AT58" s="116" t="s">
        <v>46</v>
      </c>
      <c r="AU58" s="182" t="s">
        <v>32</v>
      </c>
      <c r="AV58" s="182">
        <v>9</v>
      </c>
      <c r="AW58" s="185">
        <v>7</v>
      </c>
      <c r="AX58" s="186">
        <v>72.006594505464179</v>
      </c>
      <c r="AY58" s="180"/>
      <c r="AZ58" s="115"/>
      <c r="BA58" s="182"/>
      <c r="BB58" s="182"/>
      <c r="BC58" s="185"/>
      <c r="BD58" s="186"/>
      <c r="BE58" s="187"/>
      <c r="BF58" s="134"/>
      <c r="BG58" s="182"/>
      <c r="BH58" s="182"/>
      <c r="BI58" s="182"/>
      <c r="BJ58" s="182"/>
      <c r="BK58" s="182"/>
      <c r="BL58" s="182"/>
      <c r="BM58" s="185"/>
      <c r="BN58" s="247"/>
      <c r="BO58" s="180"/>
      <c r="BP58" s="115"/>
      <c r="BQ58" s="182"/>
      <c r="BR58" s="182"/>
      <c r="BS58" s="182"/>
      <c r="BT58" s="185"/>
      <c r="BU58" s="247"/>
      <c r="BV58" s="180"/>
      <c r="BW58" s="115"/>
      <c r="BX58" s="185"/>
      <c r="BY58" s="247"/>
      <c r="BZ58" s="180"/>
      <c r="CA58" s="115" t="s">
        <v>77</v>
      </c>
      <c r="CB58" s="182">
        <v>6</v>
      </c>
      <c r="CC58" s="182">
        <v>6</v>
      </c>
      <c r="CD58" s="185">
        <v>6</v>
      </c>
      <c r="CE58" s="248">
        <v>171.53360667960106</v>
      </c>
      <c r="CF58" s="249"/>
      <c r="CG58" s="250"/>
    </row>
    <row r="59" spans="1:85" s="251" customFormat="1" ht="12.75" customHeight="1" x14ac:dyDescent="0.2">
      <c r="A59" s="33">
        <v>23</v>
      </c>
      <c r="B59" s="112" t="s">
        <v>45</v>
      </c>
      <c r="C59" s="112" t="s">
        <v>894</v>
      </c>
      <c r="D59" s="34" t="s">
        <v>145</v>
      </c>
      <c r="E59" s="113" t="s">
        <v>512</v>
      </c>
      <c r="F59" s="114"/>
      <c r="G59" s="414">
        <f>BD59+AX59+AR59+AG59+U59+O59+AA59+AM59</f>
        <v>159.1204482964487</v>
      </c>
      <c r="H59" s="156">
        <f>BD59+AX59+AR59+AG59+U59+O59+AA59+BN59+BU59+BY59+CE59+AM59</f>
        <v>501.0586485566098</v>
      </c>
      <c r="I59" s="192">
        <f>COUNTA(L59,Q59,W59,AC59,AI59,AO59,AT59,AZ59,BF59,BP59,BW59,CA59)</f>
        <v>2</v>
      </c>
      <c r="J59" s="192">
        <f>COUNTA(M59,N59,R59,S59,Y59,T59,X59,Z59,AD59,AE59,AF59,AP59,AJ59,AK59,AL59,AQ59,AU59,AV59,AW59,BA59,BB59,BC59,BG59,BH59,BI59,BL59,BM59,BQ59,BS59,BT59,BX59,CB59,CC59,#REF!,CD59)</f>
        <v>7</v>
      </c>
      <c r="K59" s="181"/>
      <c r="L59" s="115"/>
      <c r="M59" s="182"/>
      <c r="N59" s="182"/>
      <c r="O59" s="183"/>
      <c r="P59" s="184"/>
      <c r="Q59" s="115"/>
      <c r="R59" s="182"/>
      <c r="S59" s="182"/>
      <c r="T59" s="185"/>
      <c r="U59" s="186"/>
      <c r="V59" s="184"/>
      <c r="W59" s="115"/>
      <c r="X59" s="182"/>
      <c r="Y59" s="182"/>
      <c r="Z59" s="182"/>
      <c r="AA59" s="183"/>
      <c r="AB59" s="184"/>
      <c r="AC59" s="115" t="s">
        <v>478</v>
      </c>
      <c r="AD59" s="182">
        <v>6</v>
      </c>
      <c r="AE59" s="182">
        <v>4</v>
      </c>
      <c r="AF59" s="185" t="s">
        <v>32</v>
      </c>
      <c r="AG59" s="186">
        <v>159.1204482964487</v>
      </c>
      <c r="AH59" s="180"/>
      <c r="AI59" s="115"/>
      <c r="AJ59" s="134"/>
      <c r="AK59" s="134"/>
      <c r="AL59" s="185"/>
      <c r="AM59" s="247"/>
      <c r="AN59" s="180"/>
      <c r="AO59" s="115"/>
      <c r="AP59" s="194"/>
      <c r="AQ59" s="185"/>
      <c r="AR59" s="186"/>
      <c r="AS59" s="180"/>
      <c r="AT59" s="116"/>
      <c r="AU59" s="182"/>
      <c r="AV59" s="182"/>
      <c r="AW59" s="185"/>
      <c r="AX59" s="186"/>
      <c r="AY59" s="180"/>
      <c r="AZ59" s="115"/>
      <c r="BA59" s="182"/>
      <c r="BB59" s="182"/>
      <c r="BC59" s="185"/>
      <c r="BD59" s="186"/>
      <c r="BE59" s="187"/>
      <c r="BF59" s="134"/>
      <c r="BG59" s="182"/>
      <c r="BH59" s="182"/>
      <c r="BI59" s="182"/>
      <c r="BJ59" s="182"/>
      <c r="BK59" s="182"/>
      <c r="BL59" s="182"/>
      <c r="BM59" s="185"/>
      <c r="BN59" s="247"/>
      <c r="BO59" s="180"/>
      <c r="BP59" s="115" t="s">
        <v>72</v>
      </c>
      <c r="BQ59" s="182">
        <v>2</v>
      </c>
      <c r="BR59" s="182">
        <v>2</v>
      </c>
      <c r="BS59" s="182">
        <v>4</v>
      </c>
      <c r="BT59" s="185">
        <v>4</v>
      </c>
      <c r="BU59" s="247">
        <v>341.93820026016112</v>
      </c>
      <c r="BV59" s="180"/>
      <c r="BW59" s="115"/>
      <c r="BX59" s="185"/>
      <c r="BY59" s="247"/>
      <c r="BZ59" s="180"/>
      <c r="CA59" s="115"/>
      <c r="CB59" s="182"/>
      <c r="CC59" s="182"/>
      <c r="CD59" s="185"/>
      <c r="CE59" s="248"/>
      <c r="CF59" s="249"/>
      <c r="CG59" s="250"/>
    </row>
    <row r="60" spans="1:85" s="251" customFormat="1" ht="12.75" customHeight="1" x14ac:dyDescent="0.2">
      <c r="A60" s="33">
        <v>17</v>
      </c>
      <c r="B60" s="112" t="s">
        <v>46</v>
      </c>
      <c r="C60" s="112" t="s">
        <v>872</v>
      </c>
      <c r="D60" s="34" t="s">
        <v>292</v>
      </c>
      <c r="E60" s="113" t="s">
        <v>702</v>
      </c>
      <c r="F60" s="114"/>
      <c r="G60" s="414">
        <f>BD60+AX60+AR60+AG60+U60+O60+AA60+AM60</f>
        <v>500.81136165264184</v>
      </c>
      <c r="H60" s="156">
        <f>BD60+AX60+AR60+AG60+U60+O60+AA60+BN60+BU60+BY60+CE60+AM60</f>
        <v>500.81136165264184</v>
      </c>
      <c r="I60" s="192">
        <f>COUNTA(L60,Q60,W60,AC60,AI60,AO60,AT60,AZ60,BF60,BP60,BW60,CA60)</f>
        <v>3</v>
      </c>
      <c r="J60" s="192">
        <f>COUNTA(M60,N60,R60,S60,Y60,T60,X60,Z60,AD60,AE60,AF60,AP60,AJ60,AK60,AL60,AQ60,AU60,AV60,AW60,BA60,BB60,BC60,BG60,BH60,BI60,BL60,BM60,BQ60,BS60,BT60,BX60,CB60,CC60,#REF!,CD60)</f>
        <v>9</v>
      </c>
      <c r="K60" s="181"/>
      <c r="L60" s="115" t="s">
        <v>19</v>
      </c>
      <c r="M60" s="182">
        <v>5</v>
      </c>
      <c r="N60" s="182">
        <v>3</v>
      </c>
      <c r="O60" s="183">
        <v>131.30088714928206</v>
      </c>
      <c r="P60" s="184"/>
      <c r="Q60" s="115" t="s">
        <v>46</v>
      </c>
      <c r="R60" s="182">
        <v>4</v>
      </c>
      <c r="S60" s="182">
        <v>4</v>
      </c>
      <c r="T60" s="185" t="s">
        <v>32</v>
      </c>
      <c r="U60" s="186">
        <v>133.43218954515444</v>
      </c>
      <c r="V60" s="184"/>
      <c r="W60" s="115"/>
      <c r="X60" s="182"/>
      <c r="Y60" s="182"/>
      <c r="Z60" s="182"/>
      <c r="AA60" s="183"/>
      <c r="AB60" s="184"/>
      <c r="AC60" s="115" t="s">
        <v>663</v>
      </c>
      <c r="AD60" s="182">
        <v>2</v>
      </c>
      <c r="AE60" s="182">
        <v>5</v>
      </c>
      <c r="AF60" s="185">
        <v>3</v>
      </c>
      <c r="AG60" s="186">
        <v>236.07828495820536</v>
      </c>
      <c r="AH60" s="180"/>
      <c r="AI60" s="115"/>
      <c r="AJ60" s="134"/>
      <c r="AK60" s="134"/>
      <c r="AL60" s="185"/>
      <c r="AM60" s="247"/>
      <c r="AN60" s="180"/>
      <c r="AO60" s="115"/>
      <c r="AP60" s="194"/>
      <c r="AQ60" s="185"/>
      <c r="AR60" s="186"/>
      <c r="AS60" s="180"/>
      <c r="AT60" s="116"/>
      <c r="AU60" s="182"/>
      <c r="AV60" s="182"/>
      <c r="AW60" s="185"/>
      <c r="AX60" s="186"/>
      <c r="AY60" s="180"/>
      <c r="AZ60" s="115"/>
      <c r="BA60" s="182"/>
      <c r="BB60" s="182"/>
      <c r="BC60" s="185"/>
      <c r="BD60" s="186"/>
      <c r="BE60" s="187"/>
      <c r="BF60" s="134"/>
      <c r="BG60" s="182"/>
      <c r="BH60" s="182"/>
      <c r="BI60" s="182"/>
      <c r="BJ60" s="182"/>
      <c r="BK60" s="182"/>
      <c r="BL60" s="182"/>
      <c r="BM60" s="185"/>
      <c r="BN60" s="247"/>
      <c r="BO60" s="180"/>
      <c r="BP60" s="115"/>
      <c r="BQ60" s="182"/>
      <c r="BR60" s="182"/>
      <c r="BS60" s="182"/>
      <c r="BT60" s="185"/>
      <c r="BU60" s="247"/>
      <c r="BV60" s="180"/>
      <c r="BW60" s="115"/>
      <c r="BX60" s="185"/>
      <c r="BY60" s="247"/>
      <c r="BZ60" s="180"/>
      <c r="CA60" s="115"/>
      <c r="CB60" s="182"/>
      <c r="CC60" s="182"/>
      <c r="CD60" s="185"/>
      <c r="CE60" s="248"/>
      <c r="CF60" s="249"/>
      <c r="CG60" s="250"/>
    </row>
    <row r="61" spans="1:85" s="251" customFormat="1" ht="12.75" customHeight="1" x14ac:dyDescent="0.2">
      <c r="A61" s="33">
        <v>18</v>
      </c>
      <c r="B61" s="112" t="s">
        <v>46</v>
      </c>
      <c r="C61" s="112" t="s">
        <v>866</v>
      </c>
      <c r="D61" s="34" t="s">
        <v>653</v>
      </c>
      <c r="E61" s="113" t="s">
        <v>654</v>
      </c>
      <c r="F61" s="114"/>
      <c r="G61" s="414">
        <f>BD61+AX61+AR61+AG61+U61+O61+AA61+AM61</f>
        <v>210.84576277934332</v>
      </c>
      <c r="H61" s="156">
        <f>BD61+AX61+AR61+AG61+U61+O61+AA61+BN61+BU61+BY61+CE61+AM61</f>
        <v>489.6250536820545</v>
      </c>
      <c r="I61" s="192">
        <f>COUNTA(L61,Q61,W61,AC61,AI61,AO61,AT61,AZ61,BF61,BP61,BW61,CA61)</f>
        <v>2</v>
      </c>
      <c r="J61" s="192">
        <f>COUNTA(M61,N61,R61,S61,Y61,T61,X61,Z61,AD61,AE61,AF61,AP61,AJ61,AK61,AL61,AQ61,AU61,AV61,AW61,BA61,BB61,BC61,BG61,BH61,BI61,BL61,BM61,BQ61,BS61,BT61,BX61,CB61,CC61,#REF!,CD61)</f>
        <v>7</v>
      </c>
      <c r="K61" s="181"/>
      <c r="L61" s="115"/>
      <c r="M61" s="182"/>
      <c r="N61" s="182"/>
      <c r="O61" s="183"/>
      <c r="P61" s="184"/>
      <c r="Q61" s="115"/>
      <c r="R61" s="182"/>
      <c r="S61" s="182"/>
      <c r="T61" s="185"/>
      <c r="U61" s="186"/>
      <c r="V61" s="184"/>
      <c r="W61" s="115"/>
      <c r="X61" s="182"/>
      <c r="Y61" s="182"/>
      <c r="Z61" s="182"/>
      <c r="AA61" s="183"/>
      <c r="AB61" s="184"/>
      <c r="AC61" s="115" t="s">
        <v>544</v>
      </c>
      <c r="AD61" s="182">
        <v>5</v>
      </c>
      <c r="AE61" s="182">
        <v>4</v>
      </c>
      <c r="AF61" s="185">
        <v>3</v>
      </c>
      <c r="AG61" s="186">
        <v>210.84576277934332</v>
      </c>
      <c r="AH61" s="180"/>
      <c r="AI61" s="115"/>
      <c r="AJ61" s="134"/>
      <c r="AK61" s="134"/>
      <c r="AL61" s="185"/>
      <c r="AM61" s="247"/>
      <c r="AN61" s="180"/>
      <c r="AO61" s="115"/>
      <c r="AP61" s="194"/>
      <c r="AQ61" s="185"/>
      <c r="AR61" s="186"/>
      <c r="AS61" s="180"/>
      <c r="AT61" s="116"/>
      <c r="AU61" s="182"/>
      <c r="AV61" s="182"/>
      <c r="AW61" s="185"/>
      <c r="AX61" s="186"/>
      <c r="AY61" s="180"/>
      <c r="AZ61" s="115"/>
      <c r="BA61" s="182"/>
      <c r="BB61" s="182"/>
      <c r="BC61" s="185"/>
      <c r="BD61" s="186"/>
      <c r="BE61" s="187"/>
      <c r="BF61" s="134"/>
      <c r="BG61" s="182"/>
      <c r="BH61" s="182"/>
      <c r="BI61" s="182"/>
      <c r="BJ61" s="182"/>
      <c r="BK61" s="182"/>
      <c r="BL61" s="182"/>
      <c r="BM61" s="185"/>
      <c r="BN61" s="247"/>
      <c r="BO61" s="180"/>
      <c r="BP61" s="115" t="s">
        <v>78</v>
      </c>
      <c r="BQ61" s="182">
        <v>7</v>
      </c>
      <c r="BR61" s="182">
        <v>4</v>
      </c>
      <c r="BS61" s="182">
        <v>4</v>
      </c>
      <c r="BT61" s="185">
        <v>4</v>
      </c>
      <c r="BU61" s="247">
        <v>278.77929090271118</v>
      </c>
      <c r="BV61" s="180"/>
      <c r="BW61" s="115"/>
      <c r="BX61" s="185"/>
      <c r="BY61" s="247"/>
      <c r="BZ61" s="180"/>
      <c r="CA61" s="115"/>
      <c r="CB61" s="182"/>
      <c r="CC61" s="182"/>
      <c r="CD61" s="185"/>
      <c r="CE61" s="248"/>
      <c r="CF61" s="249"/>
      <c r="CG61" s="250"/>
    </row>
    <row r="62" spans="1:85" s="251" customFormat="1" ht="12.75" customHeight="1" x14ac:dyDescent="0.2">
      <c r="A62" s="33">
        <v>19</v>
      </c>
      <c r="B62" s="112" t="s">
        <v>46</v>
      </c>
      <c r="C62" s="112" t="s">
        <v>868</v>
      </c>
      <c r="D62" s="34" t="s">
        <v>143</v>
      </c>
      <c r="E62" s="113" t="s">
        <v>680</v>
      </c>
      <c r="F62" s="114"/>
      <c r="G62" s="414">
        <f>BD62+AX62+AR62+AG62+U62+O62+AA62+AM62</f>
        <v>400.9765695821979</v>
      </c>
      <c r="H62" s="156">
        <f>BD62+AX62+AR62+AG62+U62+O62+AA62+BN62+BU62+BY62+CE62+AM62</f>
        <v>485.58555155498391</v>
      </c>
      <c r="I62" s="192">
        <f>COUNTA(L62,Q62,W62,AC62,AI62,AO62,AT62,AZ62,BF62,BP62,BW62,CA62)</f>
        <v>3</v>
      </c>
      <c r="J62" s="192">
        <f>COUNTA(M62,N62,R62,S62,Y62,T62,X62,Z62,AD62,AE62,AF62,AP62,AJ62,AK62,AL62,AQ62,AU62,AV62,AW62,BA62,BB62,BC62,BG62,BH62,BI62,BL62,BM62,BQ62,BS62,BT62,BX62,CB62,CC62,#REF!,CD62)</f>
        <v>10</v>
      </c>
      <c r="K62" s="181"/>
      <c r="L62" s="115"/>
      <c r="M62" s="182"/>
      <c r="N62" s="182"/>
      <c r="O62" s="183"/>
      <c r="P62" s="184"/>
      <c r="Q62" s="115"/>
      <c r="R62" s="182"/>
      <c r="S62" s="182"/>
      <c r="T62" s="185"/>
      <c r="U62" s="186"/>
      <c r="V62" s="184"/>
      <c r="W62" s="115"/>
      <c r="X62" s="182"/>
      <c r="Y62" s="182"/>
      <c r="Z62" s="182"/>
      <c r="AA62" s="183"/>
      <c r="AB62" s="184"/>
      <c r="AC62" s="115" t="s">
        <v>544</v>
      </c>
      <c r="AD62" s="182">
        <v>1</v>
      </c>
      <c r="AE62" s="182">
        <v>6</v>
      </c>
      <c r="AF62" s="185" t="s">
        <v>33</v>
      </c>
      <c r="AG62" s="186">
        <v>155.74778212939452</v>
      </c>
      <c r="AH62" s="180"/>
      <c r="AI62" s="115"/>
      <c r="AJ62" s="134"/>
      <c r="AK62" s="134"/>
      <c r="AL62" s="185"/>
      <c r="AM62" s="247"/>
      <c r="AN62" s="180"/>
      <c r="AO62" s="115"/>
      <c r="AP62" s="194"/>
      <c r="AQ62" s="185"/>
      <c r="AR62" s="186"/>
      <c r="AS62" s="180"/>
      <c r="AT62" s="116" t="s">
        <v>46</v>
      </c>
      <c r="AU62" s="182">
        <v>3</v>
      </c>
      <c r="AV62" s="182">
        <v>5</v>
      </c>
      <c r="AW62" s="185">
        <v>2</v>
      </c>
      <c r="AX62" s="186">
        <v>245.22878745280337</v>
      </c>
      <c r="AY62" s="180"/>
      <c r="AZ62" s="115"/>
      <c r="BA62" s="182"/>
      <c r="BB62" s="182"/>
      <c r="BC62" s="185"/>
      <c r="BD62" s="186"/>
      <c r="BE62" s="187"/>
      <c r="BF62" s="134"/>
      <c r="BG62" s="182"/>
      <c r="BH62" s="182"/>
      <c r="BI62" s="182"/>
      <c r="BJ62" s="182"/>
      <c r="BK62" s="182"/>
      <c r="BL62" s="182"/>
      <c r="BM62" s="185"/>
      <c r="BN62" s="247"/>
      <c r="BO62" s="180"/>
      <c r="BP62" s="115"/>
      <c r="BQ62" s="182"/>
      <c r="BR62" s="182"/>
      <c r="BS62" s="182"/>
      <c r="BT62" s="185"/>
      <c r="BU62" s="247"/>
      <c r="BV62" s="180"/>
      <c r="BW62" s="115"/>
      <c r="BX62" s="185"/>
      <c r="BY62" s="247"/>
      <c r="BZ62" s="180"/>
      <c r="CA62" s="115" t="s">
        <v>77</v>
      </c>
      <c r="CB62" s="182">
        <v>10</v>
      </c>
      <c r="CC62" s="182">
        <v>7</v>
      </c>
      <c r="CD62" s="185">
        <v>10</v>
      </c>
      <c r="CE62" s="248">
        <v>84.608981972785998</v>
      </c>
      <c r="CF62" s="249"/>
      <c r="CG62" s="250"/>
    </row>
    <row r="63" spans="1:85" s="251" customFormat="1" ht="12.75" customHeight="1" x14ac:dyDescent="0.2">
      <c r="A63" s="33">
        <v>15</v>
      </c>
      <c r="B63" s="112" t="s">
        <v>44</v>
      </c>
      <c r="C63" s="112" t="s">
        <v>863</v>
      </c>
      <c r="D63" s="34" t="s">
        <v>249</v>
      </c>
      <c r="E63" s="113" t="s">
        <v>518</v>
      </c>
      <c r="F63" s="114"/>
      <c r="G63" s="414">
        <f>BD63+AX63+AR63+AG63+U63+O63+AA63+AM63</f>
        <v>206.53212513775344</v>
      </c>
      <c r="H63" s="156">
        <f>BD63+AX63+AR63+AG63+U63+O63+AA63+BN63+BU63+BY63+CE63+AM63</f>
        <v>481.6840561065693</v>
      </c>
      <c r="I63" s="192">
        <f>COUNTA(L63,Q63,W63,AC63,AI63,AO63,AT63,AZ63,BF63,BP63,BW63,CA63)</f>
        <v>2</v>
      </c>
      <c r="J63" s="192">
        <f>COUNTA(M63,N63,R63,S63,Y63,T63,X63,Z63,AD63,AE63,AF63,AP63,AJ63,AK63,AL63,AQ63,AU63,AV63,AW63,BA63,BB63,BC63,BG63,BH63,BI63,BL63,BM63,BQ63,BS63,BT63,BX63,CB63,CC63,#REF!,CD63)</f>
        <v>7</v>
      </c>
      <c r="K63" s="181"/>
      <c r="L63" s="115"/>
      <c r="M63" s="182"/>
      <c r="N63" s="182"/>
      <c r="O63" s="183"/>
      <c r="P63" s="184"/>
      <c r="Q63" s="115"/>
      <c r="R63" s="182"/>
      <c r="S63" s="182"/>
      <c r="T63" s="185"/>
      <c r="U63" s="186"/>
      <c r="V63" s="184"/>
      <c r="W63" s="115"/>
      <c r="X63" s="182"/>
      <c r="Y63" s="182"/>
      <c r="Z63" s="182"/>
      <c r="AA63" s="183"/>
      <c r="AB63" s="184"/>
      <c r="AC63" s="115" t="s">
        <v>99</v>
      </c>
      <c r="AD63" s="182">
        <v>2</v>
      </c>
      <c r="AE63" s="182">
        <v>1</v>
      </c>
      <c r="AF63" s="185">
        <v>3</v>
      </c>
      <c r="AG63" s="186">
        <v>206.53212513775344</v>
      </c>
      <c r="AH63" s="180"/>
      <c r="AI63" s="115"/>
      <c r="AJ63" s="134"/>
      <c r="AK63" s="134"/>
      <c r="AL63" s="185"/>
      <c r="AM63" s="247"/>
      <c r="AN63" s="180"/>
      <c r="AO63" s="115"/>
      <c r="AP63" s="194"/>
      <c r="AQ63" s="185"/>
      <c r="AR63" s="186"/>
      <c r="AS63" s="180"/>
      <c r="AT63" s="116"/>
      <c r="AU63" s="182"/>
      <c r="AV63" s="182"/>
      <c r="AW63" s="185"/>
      <c r="AX63" s="186"/>
      <c r="AY63" s="180"/>
      <c r="AZ63" s="115"/>
      <c r="BA63" s="182"/>
      <c r="BB63" s="182"/>
      <c r="BC63" s="185"/>
      <c r="BD63" s="186"/>
      <c r="BE63" s="187"/>
      <c r="BF63" s="134"/>
      <c r="BG63" s="182"/>
      <c r="BH63" s="182"/>
      <c r="BI63" s="182"/>
      <c r="BJ63" s="182"/>
      <c r="BK63" s="182"/>
      <c r="BL63" s="182"/>
      <c r="BM63" s="185"/>
      <c r="BN63" s="247"/>
      <c r="BO63" s="180"/>
      <c r="BP63" s="115"/>
      <c r="BQ63" s="182"/>
      <c r="BR63" s="182"/>
      <c r="BS63" s="182"/>
      <c r="BT63" s="185"/>
      <c r="BU63" s="247"/>
      <c r="BV63" s="180"/>
      <c r="BW63" s="115"/>
      <c r="BX63" s="185"/>
      <c r="BY63" s="247"/>
      <c r="BZ63" s="180"/>
      <c r="CA63" s="115" t="s">
        <v>99</v>
      </c>
      <c r="CB63" s="182">
        <v>2</v>
      </c>
      <c r="CC63" s="182">
        <v>4</v>
      </c>
      <c r="CD63" s="185">
        <v>1</v>
      </c>
      <c r="CE63" s="248">
        <v>275.15193096881586</v>
      </c>
      <c r="CF63" s="249"/>
      <c r="CG63" s="250"/>
    </row>
    <row r="64" spans="1:85" s="251" customFormat="1" ht="12.75" customHeight="1" x14ac:dyDescent="0.2">
      <c r="A64" s="33">
        <v>24</v>
      </c>
      <c r="B64" s="112" t="s">
        <v>45</v>
      </c>
      <c r="C64" s="112" t="s">
        <v>274</v>
      </c>
      <c r="D64" s="34" t="s">
        <v>188</v>
      </c>
      <c r="E64" s="113" t="s">
        <v>275</v>
      </c>
      <c r="F64" s="114"/>
      <c r="G64" s="414">
        <f>BD64+AX64+AR64+AG64+U64+O64+AA64+AM64</f>
        <v>119.14647525944017</v>
      </c>
      <c r="H64" s="156">
        <f>BD64+AX64+AR64+AG64+U64+O64+AA64+BN64+BU64+BY64+CE64+AM64</f>
        <v>478.73538122058306</v>
      </c>
      <c r="I64" s="192">
        <f>COUNTA(L64,Q64,W64,AC64,AI64,AO64,AT64,AZ64,BF64,BP64,BW64,CA64)</f>
        <v>4</v>
      </c>
      <c r="J64" s="192">
        <f>COUNTA(M64,N64,R64,S64,Y64,T64,X64,Z64,AD64,AE64,AF64,AP64,AJ64,AK64,AL64,AQ64,AU64,AV64,AW64,BA64,BB64,BC64,BG64,BH64,BI64,BL64,BM64,BQ64,BS64,BT64,BX64,CB64,CC64,#REF!,CD64)</f>
        <v>12</v>
      </c>
      <c r="K64" s="181"/>
      <c r="L64" s="115" t="s">
        <v>18</v>
      </c>
      <c r="M64" s="182">
        <v>4</v>
      </c>
      <c r="N64" s="182">
        <v>4</v>
      </c>
      <c r="O64" s="183">
        <v>119.14647525944017</v>
      </c>
      <c r="P64" s="184"/>
      <c r="Q64" s="115"/>
      <c r="R64" s="182"/>
      <c r="S64" s="182"/>
      <c r="T64" s="185"/>
      <c r="U64" s="186"/>
      <c r="V64" s="184"/>
      <c r="W64" s="115"/>
      <c r="X64" s="182"/>
      <c r="Y64" s="182"/>
      <c r="Z64" s="182"/>
      <c r="AA64" s="183"/>
      <c r="AB64" s="184"/>
      <c r="AC64" s="115"/>
      <c r="AD64" s="182"/>
      <c r="AE64" s="182"/>
      <c r="AF64" s="185"/>
      <c r="AG64" s="186"/>
      <c r="AH64" s="180"/>
      <c r="AI64" s="115"/>
      <c r="AJ64" s="134"/>
      <c r="AK64" s="134"/>
      <c r="AL64" s="185"/>
      <c r="AM64" s="247"/>
      <c r="AN64" s="180"/>
      <c r="AO64" s="115"/>
      <c r="AP64" s="194"/>
      <c r="AQ64" s="185"/>
      <c r="AR64" s="186"/>
      <c r="AS64" s="180"/>
      <c r="AT64" s="116"/>
      <c r="AU64" s="182"/>
      <c r="AV64" s="182"/>
      <c r="AW64" s="185"/>
      <c r="AX64" s="186"/>
      <c r="AY64" s="180"/>
      <c r="AZ64" s="115"/>
      <c r="BA64" s="182"/>
      <c r="BB64" s="182"/>
      <c r="BC64" s="185"/>
      <c r="BD64" s="186"/>
      <c r="BE64" s="187"/>
      <c r="BF64" s="134" t="s">
        <v>45</v>
      </c>
      <c r="BG64" s="182" t="s">
        <v>32</v>
      </c>
      <c r="BH64" s="182">
        <v>3</v>
      </c>
      <c r="BI64" s="182">
        <v>2</v>
      </c>
      <c r="BJ64" s="182">
        <v>3</v>
      </c>
      <c r="BK64" s="182" t="s">
        <v>32</v>
      </c>
      <c r="BL64" s="182" t="s">
        <v>32</v>
      </c>
      <c r="BM64" s="185">
        <v>2</v>
      </c>
      <c r="BN64" s="247">
        <v>303.52182518111357</v>
      </c>
      <c r="BO64" s="180"/>
      <c r="BP64" s="115"/>
      <c r="BQ64" s="182"/>
      <c r="BR64" s="182"/>
      <c r="BS64" s="182"/>
      <c r="BT64" s="185"/>
      <c r="BU64" s="247"/>
      <c r="BV64" s="180"/>
      <c r="BW64" s="115" t="s">
        <v>72</v>
      </c>
      <c r="BX64" s="185" t="s">
        <v>32</v>
      </c>
      <c r="BY64" s="247">
        <v>11.111111111111111</v>
      </c>
      <c r="BZ64" s="180"/>
      <c r="CA64" s="115" t="s">
        <v>72</v>
      </c>
      <c r="CB64" s="182">
        <v>9</v>
      </c>
      <c r="CC64" s="182">
        <v>8</v>
      </c>
      <c r="CD64" s="185">
        <v>9</v>
      </c>
      <c r="CE64" s="248">
        <v>44.955969668918257</v>
      </c>
      <c r="CF64" s="249"/>
      <c r="CG64" s="250"/>
    </row>
    <row r="65" spans="1:85" s="251" customFormat="1" ht="12.75" customHeight="1" x14ac:dyDescent="0.2">
      <c r="A65" s="33">
        <v>25</v>
      </c>
      <c r="B65" s="112" t="s">
        <v>45</v>
      </c>
      <c r="C65" s="112" t="s">
        <v>891</v>
      </c>
      <c r="D65" s="34" t="s">
        <v>576</v>
      </c>
      <c r="E65" s="113" t="s">
        <v>577</v>
      </c>
      <c r="F65" s="114"/>
      <c r="G65" s="414">
        <f>BD65+AX65+AR65+AG65+U65+O65+AA65+AM65</f>
        <v>206.1688842310113</v>
      </c>
      <c r="H65" s="156">
        <f>BD65+AX65+AR65+AG65+U65+O65+AA65+BN65+BU65+BY65+CE65+AM65</f>
        <v>458.58706775313112</v>
      </c>
      <c r="I65" s="192">
        <f>COUNTA(L65,Q65,W65,AC65,AI65,AO65,AT65,AZ65,BF65,BP65,BW65,CA65)</f>
        <v>2</v>
      </c>
      <c r="J65" s="192">
        <f>COUNTA(M65,N65,R65,S65,Y65,T65,X65,Z65,AD65,AE65,AF65,AP65,AJ65,AK65,AL65,AQ65,AU65,AV65,AW65,BA65,BB65,BC65,BG65,BH65,BI65,BL65,BM65,BQ65,BS65,BT65,BX65,CB65,CC65,#REF!,CD65)</f>
        <v>7</v>
      </c>
      <c r="K65" s="181"/>
      <c r="L65" s="115"/>
      <c r="M65" s="182"/>
      <c r="N65" s="182"/>
      <c r="O65" s="183"/>
      <c r="P65" s="184"/>
      <c r="Q65" s="115"/>
      <c r="R65" s="182"/>
      <c r="S65" s="182"/>
      <c r="T65" s="185"/>
      <c r="U65" s="186"/>
      <c r="V65" s="184"/>
      <c r="W65" s="115"/>
      <c r="X65" s="182"/>
      <c r="Y65" s="182"/>
      <c r="Z65" s="182"/>
      <c r="AA65" s="183"/>
      <c r="AB65" s="184"/>
      <c r="AC65" s="115" t="s">
        <v>478</v>
      </c>
      <c r="AD65" s="182">
        <v>2</v>
      </c>
      <c r="AE65" s="182">
        <v>8</v>
      </c>
      <c r="AF65" s="185">
        <v>8</v>
      </c>
      <c r="AG65" s="186">
        <v>206.1688842310113</v>
      </c>
      <c r="AH65" s="180"/>
      <c r="AI65" s="115"/>
      <c r="AJ65" s="134"/>
      <c r="AK65" s="134"/>
      <c r="AL65" s="185"/>
      <c r="AM65" s="247"/>
      <c r="AN65" s="180"/>
      <c r="AO65" s="115"/>
      <c r="AP65" s="194"/>
      <c r="AQ65" s="185"/>
      <c r="AR65" s="186"/>
      <c r="AS65" s="180"/>
      <c r="AT65" s="116"/>
      <c r="AU65" s="182"/>
      <c r="AV65" s="182"/>
      <c r="AW65" s="185"/>
      <c r="AX65" s="186"/>
      <c r="AY65" s="180"/>
      <c r="AZ65" s="115"/>
      <c r="BA65" s="182"/>
      <c r="BB65" s="182"/>
      <c r="BC65" s="185"/>
      <c r="BD65" s="186"/>
      <c r="BE65" s="187"/>
      <c r="BF65" s="134"/>
      <c r="BG65" s="182"/>
      <c r="BH65" s="182"/>
      <c r="BI65" s="182"/>
      <c r="BJ65" s="182"/>
      <c r="BK65" s="182"/>
      <c r="BL65" s="182"/>
      <c r="BM65" s="185"/>
      <c r="BN65" s="247"/>
      <c r="BO65" s="180"/>
      <c r="BP65" s="115"/>
      <c r="BQ65" s="182"/>
      <c r="BR65" s="182"/>
      <c r="BS65" s="182"/>
      <c r="BT65" s="185"/>
      <c r="BU65" s="247"/>
      <c r="BV65" s="180"/>
      <c r="BW65" s="115"/>
      <c r="BX65" s="185"/>
      <c r="BY65" s="247"/>
      <c r="BZ65" s="180"/>
      <c r="CA65" s="115" t="s">
        <v>73</v>
      </c>
      <c r="CB65" s="182">
        <v>4</v>
      </c>
      <c r="CC65" s="182">
        <v>2</v>
      </c>
      <c r="CD65" s="185">
        <v>9</v>
      </c>
      <c r="CE65" s="248">
        <v>252.41818352211982</v>
      </c>
      <c r="CF65" s="249"/>
      <c r="CG65" s="250"/>
    </row>
    <row r="66" spans="1:85" s="251" customFormat="1" ht="12.75" customHeight="1" x14ac:dyDescent="0.2">
      <c r="A66" s="33">
        <v>26</v>
      </c>
      <c r="B66" s="112" t="s">
        <v>45</v>
      </c>
      <c r="C66" s="112" t="s">
        <v>1137</v>
      </c>
      <c r="D66" s="34" t="s">
        <v>152</v>
      </c>
      <c r="E66" s="113" t="s">
        <v>1295</v>
      </c>
      <c r="F66" s="114"/>
      <c r="G66" s="414"/>
      <c r="H66" s="156">
        <f>BD66+AX66+AR66+AG66+U66+O66+AA66+BN66+BU66+BY66+CE66+AM66</f>
        <v>443.73161881248171</v>
      </c>
      <c r="I66" s="192">
        <f>COUNTA(L66,Q66,W66,AC66,AI66,AO66,AT66,AZ66,BF66,BP66,BW66,CA66)</f>
        <v>3</v>
      </c>
      <c r="J66" s="192">
        <f>COUNTA(M66,N66,R66,S66,Y66,T66,X66,Z66,AD66,AE66,AF66,AP66,AJ66,AK66,AL66,AQ66,AU66,AV66,AW66,BA66,BB66,BC66,BG66,BH66,BI66,BL66,BM66,BQ66,BS66,BT66,BX66,CB66,CC66,#REF!,CD66)</f>
        <v>8</v>
      </c>
      <c r="K66" s="181"/>
      <c r="L66" s="115"/>
      <c r="M66" s="182"/>
      <c r="N66" s="182"/>
      <c r="O66" s="183"/>
      <c r="P66" s="184"/>
      <c r="Q66" s="115"/>
      <c r="R66" s="182"/>
      <c r="S66" s="182"/>
      <c r="T66" s="185"/>
      <c r="U66" s="186"/>
      <c r="V66" s="184"/>
      <c r="W66" s="115"/>
      <c r="X66" s="182"/>
      <c r="Y66" s="182"/>
      <c r="Z66" s="182"/>
      <c r="AA66" s="183"/>
      <c r="AB66" s="184"/>
      <c r="AC66" s="115"/>
      <c r="AD66" s="182"/>
      <c r="AE66" s="182"/>
      <c r="AF66" s="185"/>
      <c r="AG66" s="186"/>
      <c r="AH66" s="180"/>
      <c r="AI66" s="115"/>
      <c r="AJ66" s="134"/>
      <c r="AK66" s="134"/>
      <c r="AL66" s="185"/>
      <c r="AM66" s="247"/>
      <c r="AN66" s="180"/>
      <c r="AO66" s="115"/>
      <c r="AP66" s="194"/>
      <c r="AQ66" s="185"/>
      <c r="AR66" s="186"/>
      <c r="AS66" s="180"/>
      <c r="AT66" s="116"/>
      <c r="AU66" s="182"/>
      <c r="AV66" s="182"/>
      <c r="AW66" s="185"/>
      <c r="AX66" s="186"/>
      <c r="AY66" s="180"/>
      <c r="AZ66" s="115"/>
      <c r="BA66" s="182"/>
      <c r="BB66" s="182"/>
      <c r="BC66" s="185"/>
      <c r="BD66" s="186"/>
      <c r="BE66" s="187"/>
      <c r="BF66" s="134"/>
      <c r="BG66" s="182"/>
      <c r="BH66" s="182"/>
      <c r="BI66" s="182"/>
      <c r="BJ66" s="182"/>
      <c r="BK66" s="182"/>
      <c r="BL66" s="182"/>
      <c r="BM66" s="185"/>
      <c r="BN66" s="247"/>
      <c r="BO66" s="180"/>
      <c r="BP66" s="115" t="s">
        <v>73</v>
      </c>
      <c r="BQ66" s="182">
        <v>5</v>
      </c>
      <c r="BR66" s="182">
        <v>7</v>
      </c>
      <c r="BS66" s="182">
        <v>7</v>
      </c>
      <c r="BT66" s="185">
        <v>4</v>
      </c>
      <c r="BU66" s="247">
        <v>268.49162718150239</v>
      </c>
      <c r="BV66" s="180"/>
      <c r="BW66" s="115" t="s">
        <v>73</v>
      </c>
      <c r="BX66" s="185" t="s">
        <v>32</v>
      </c>
      <c r="BY66" s="247">
        <v>33.333333333333329</v>
      </c>
      <c r="BZ66" s="180"/>
      <c r="CA66" s="115" t="s">
        <v>74</v>
      </c>
      <c r="CB66" s="182" t="s">
        <v>34</v>
      </c>
      <c r="CC66" s="182">
        <v>1</v>
      </c>
      <c r="CD66" s="185">
        <v>5</v>
      </c>
      <c r="CE66" s="248">
        <v>141.906658297646</v>
      </c>
      <c r="CF66" s="249"/>
      <c r="CG66" s="250"/>
    </row>
    <row r="67" spans="1:85" s="251" customFormat="1" ht="12.75" customHeight="1" x14ac:dyDescent="0.2">
      <c r="A67" s="33">
        <v>20</v>
      </c>
      <c r="B67" s="112" t="s">
        <v>46</v>
      </c>
      <c r="C67" s="112" t="s">
        <v>1107</v>
      </c>
      <c r="D67" s="34" t="s">
        <v>1108</v>
      </c>
      <c r="E67" s="113" t="s">
        <v>1109</v>
      </c>
      <c r="F67" s="114"/>
      <c r="G67" s="414"/>
      <c r="H67" s="156">
        <f>BD67+AX67+AR67+AG67+U67+O67+AA67+BN67+BU67+BY67+CE67+AM67</f>
        <v>433.80392160057028</v>
      </c>
      <c r="I67" s="192">
        <f>COUNTA(L67,Q67,W67,AC67,AI67,AO67,AT67,AZ67,BF67,BP67,BW67,CA67)</f>
        <v>1</v>
      </c>
      <c r="J67" s="192">
        <f>COUNTA(M67,N67,R67,S67,Y67,T67,X67,Z67,AD67,AE67,AF67,AP67,AJ67,AK67,AL67,AQ67,AU67,AV67,AW67,BA67,BB67,BC67,BG67,BH67,BI67,BL67,BM67,BQ67,BS67,BT67,BX67,CB67,CC67,#REF!,CD67)</f>
        <v>4</v>
      </c>
      <c r="K67" s="181"/>
      <c r="L67" s="115"/>
      <c r="M67" s="182"/>
      <c r="N67" s="182"/>
      <c r="O67" s="183"/>
      <c r="P67" s="184"/>
      <c r="Q67" s="115"/>
      <c r="R67" s="182"/>
      <c r="S67" s="182"/>
      <c r="T67" s="185"/>
      <c r="U67" s="186"/>
      <c r="V67" s="184"/>
      <c r="W67" s="115"/>
      <c r="X67" s="182"/>
      <c r="Y67" s="182"/>
      <c r="Z67" s="182"/>
      <c r="AA67" s="183"/>
      <c r="AB67" s="184"/>
      <c r="AC67" s="115"/>
      <c r="AD67" s="182"/>
      <c r="AE67" s="182"/>
      <c r="AF67" s="185"/>
      <c r="AG67" s="186"/>
      <c r="AH67" s="180"/>
      <c r="AI67" s="115"/>
      <c r="AJ67" s="134"/>
      <c r="AK67" s="134"/>
      <c r="AL67" s="185"/>
      <c r="AM67" s="247"/>
      <c r="AN67" s="180"/>
      <c r="AO67" s="115"/>
      <c r="AP67" s="194"/>
      <c r="AQ67" s="185"/>
      <c r="AR67" s="186"/>
      <c r="AS67" s="180"/>
      <c r="AT67" s="116"/>
      <c r="AU67" s="182"/>
      <c r="AV67" s="182"/>
      <c r="AW67" s="185"/>
      <c r="AX67" s="186"/>
      <c r="AY67" s="180"/>
      <c r="AZ67" s="115"/>
      <c r="BA67" s="182"/>
      <c r="BB67" s="182"/>
      <c r="BC67" s="185"/>
      <c r="BD67" s="186"/>
      <c r="BE67" s="187"/>
      <c r="BF67" s="134"/>
      <c r="BG67" s="182"/>
      <c r="BH67" s="182"/>
      <c r="BI67" s="182"/>
      <c r="BJ67" s="182"/>
      <c r="BK67" s="182"/>
      <c r="BL67" s="182"/>
      <c r="BM67" s="185"/>
      <c r="BN67" s="247"/>
      <c r="BO67" s="180"/>
      <c r="BP67" s="115" t="s">
        <v>77</v>
      </c>
      <c r="BQ67" s="182">
        <v>1</v>
      </c>
      <c r="BR67" s="182">
        <v>1</v>
      </c>
      <c r="BS67" s="182">
        <v>1</v>
      </c>
      <c r="BT67" s="185">
        <v>1</v>
      </c>
      <c r="BU67" s="247">
        <v>433.80392160057028</v>
      </c>
      <c r="BV67" s="180"/>
      <c r="BW67" s="115"/>
      <c r="BX67" s="185"/>
      <c r="BY67" s="247"/>
      <c r="BZ67" s="180"/>
      <c r="CA67" s="115"/>
      <c r="CB67" s="182"/>
      <c r="CC67" s="182"/>
      <c r="CD67" s="185"/>
      <c r="CE67" s="248"/>
      <c r="CF67" s="249"/>
      <c r="CG67" s="250"/>
    </row>
    <row r="68" spans="1:85" s="251" customFormat="1" ht="12.75" customHeight="1" x14ac:dyDescent="0.2">
      <c r="A68" s="33">
        <v>27</v>
      </c>
      <c r="B68" s="112" t="s">
        <v>45</v>
      </c>
      <c r="C68" s="112" t="s">
        <v>901</v>
      </c>
      <c r="D68" s="34" t="s">
        <v>252</v>
      </c>
      <c r="E68" s="113" t="s">
        <v>809</v>
      </c>
      <c r="F68" s="114"/>
      <c r="G68" s="414">
        <f>BD68+AX68+AR68+AG68+U68+O68+AA68+AM68</f>
        <v>360.96910013008056</v>
      </c>
      <c r="H68" s="156">
        <f>BD68+AX68+AR68+AG68+U68+O68+AA68+BN68+BU68+BY68+CE68+AM68</f>
        <v>415.88838171031267</v>
      </c>
      <c r="I68" s="192">
        <f>COUNTA(L68,Q68,W68,AC68,AI68,AO68,AT68,AZ68,BF68,BP68,BW68,CA68)</f>
        <v>5</v>
      </c>
      <c r="J68" s="192">
        <f>COUNTA(M68,N68,R68,S68,Y68,T68,X68,Z68,AD68,AE68,AF68,AP68,AJ68,AK68,AL68,AQ68,AU68,AV68,AW68,BA68,BB68,BC68,BG68,BH68,BI68,BL68,BM68,BQ68,BS68,BT68,BX68,CB68,CC68,#REF!,CD68)</f>
        <v>16</v>
      </c>
      <c r="K68" s="181"/>
      <c r="L68" s="115"/>
      <c r="M68" s="182"/>
      <c r="N68" s="182"/>
      <c r="O68" s="183"/>
      <c r="P68" s="184"/>
      <c r="Q68" s="115"/>
      <c r="R68" s="182"/>
      <c r="S68" s="182"/>
      <c r="T68" s="185"/>
      <c r="U68" s="186"/>
      <c r="V68" s="184"/>
      <c r="W68" s="115" t="s">
        <v>5</v>
      </c>
      <c r="X68" s="182" t="s">
        <v>33</v>
      </c>
      <c r="Y68" s="182">
        <v>5</v>
      </c>
      <c r="Z68" s="182">
        <v>5</v>
      </c>
      <c r="AA68" s="183">
        <v>68.250291587619159</v>
      </c>
      <c r="AB68" s="184"/>
      <c r="AC68" s="115" t="s">
        <v>620</v>
      </c>
      <c r="AD68" s="182" t="s">
        <v>32</v>
      </c>
      <c r="AE68" s="182">
        <v>8</v>
      </c>
      <c r="AF68" s="185" t="s">
        <v>32</v>
      </c>
      <c r="AG68" s="186">
        <v>50.969100130080562</v>
      </c>
      <c r="AH68" s="180"/>
      <c r="AI68" s="115" t="s">
        <v>45</v>
      </c>
      <c r="AJ68" s="134" t="s">
        <v>32</v>
      </c>
      <c r="AK68" s="134" t="s">
        <v>33</v>
      </c>
      <c r="AL68" s="185" t="s">
        <v>32</v>
      </c>
      <c r="AM68" s="247">
        <v>33.333333333333329</v>
      </c>
      <c r="AN68" s="180"/>
      <c r="AO68" s="115"/>
      <c r="AP68" s="194"/>
      <c r="AQ68" s="185"/>
      <c r="AR68" s="186"/>
      <c r="AS68" s="180"/>
      <c r="AT68" s="116" t="s">
        <v>5</v>
      </c>
      <c r="AU68" s="182">
        <v>2</v>
      </c>
      <c r="AV68" s="182">
        <v>3</v>
      </c>
      <c r="AW68" s="185">
        <v>3</v>
      </c>
      <c r="AX68" s="186">
        <v>208.4163750790475</v>
      </c>
      <c r="AY68" s="180"/>
      <c r="AZ68" s="115"/>
      <c r="BA68" s="182"/>
      <c r="BB68" s="182"/>
      <c r="BC68" s="185"/>
      <c r="BD68" s="186"/>
      <c r="BE68" s="187"/>
      <c r="BF68" s="134"/>
      <c r="BG68" s="182"/>
      <c r="BH68" s="182"/>
      <c r="BI68" s="182"/>
      <c r="BJ68" s="182"/>
      <c r="BK68" s="182"/>
      <c r="BL68" s="182"/>
      <c r="BM68" s="185"/>
      <c r="BN68" s="247"/>
      <c r="BO68" s="180"/>
      <c r="BP68" s="115" t="s">
        <v>73</v>
      </c>
      <c r="BQ68" s="182">
        <v>13</v>
      </c>
      <c r="BR68" s="182">
        <v>12</v>
      </c>
      <c r="BS68" s="182">
        <v>11</v>
      </c>
      <c r="BT68" s="185" t="s">
        <v>32</v>
      </c>
      <c r="BU68" s="247">
        <v>54.919281580232081</v>
      </c>
      <c r="BV68" s="180"/>
      <c r="BW68" s="115"/>
      <c r="BX68" s="185"/>
      <c r="BY68" s="247"/>
      <c r="BZ68" s="180"/>
      <c r="CA68" s="115"/>
      <c r="CB68" s="182"/>
      <c r="CC68" s="182"/>
      <c r="CD68" s="185"/>
      <c r="CE68" s="248"/>
      <c r="CF68" s="249"/>
      <c r="CG68" s="250"/>
    </row>
    <row r="69" spans="1:85" s="251" customFormat="1" ht="12.75" customHeight="1" x14ac:dyDescent="0.2">
      <c r="A69" s="33">
        <v>28</v>
      </c>
      <c r="B69" s="112" t="s">
        <v>45</v>
      </c>
      <c r="C69" s="112" t="s">
        <v>1144</v>
      </c>
      <c r="D69" s="34" t="s">
        <v>149</v>
      </c>
      <c r="E69" s="113" t="s">
        <v>1145</v>
      </c>
      <c r="F69" s="114"/>
      <c r="G69" s="414"/>
      <c r="H69" s="156">
        <f>BD69+AX69+AR69+AG69+U69+O69+AA69+BN69+BU69+BY69+CE69+AM69</f>
        <v>412.81368466816241</v>
      </c>
      <c r="I69" s="192">
        <f>COUNTA(L69,Q69,W69,AC69,AI69,AO69,AT69,AZ69,BF69,BP69,BW69,CA69)</f>
        <v>3</v>
      </c>
      <c r="J69" s="192">
        <f>COUNTA(M69,N69,R69,S69,Y69,T69,X69,Z69,AD69,AE69,AF69,AP69,AJ69,AK69,AL69,AQ69,AU69,AV69,AW69,BA69,BB69,BC69,BG69,BH69,BI69,BL69,BM69,BQ69,BS69,BT69,BX69,CB69,CC69,#REF!,CD69)</f>
        <v>8</v>
      </c>
      <c r="K69" s="181"/>
      <c r="L69" s="115"/>
      <c r="M69" s="182"/>
      <c r="N69" s="182"/>
      <c r="O69" s="183"/>
      <c r="P69" s="184"/>
      <c r="Q69" s="115"/>
      <c r="R69" s="182"/>
      <c r="S69" s="182"/>
      <c r="T69" s="185"/>
      <c r="U69" s="186"/>
      <c r="V69" s="184"/>
      <c r="W69" s="115"/>
      <c r="X69" s="182"/>
      <c r="Y69" s="182"/>
      <c r="Z69" s="182"/>
      <c r="AA69" s="183"/>
      <c r="AB69" s="184"/>
      <c r="AC69" s="115"/>
      <c r="AD69" s="182"/>
      <c r="AE69" s="182"/>
      <c r="AF69" s="185"/>
      <c r="AG69" s="186"/>
      <c r="AH69" s="180"/>
      <c r="AI69" s="115"/>
      <c r="AJ69" s="134"/>
      <c r="AK69" s="134"/>
      <c r="AL69" s="185"/>
      <c r="AM69" s="247"/>
      <c r="AN69" s="180"/>
      <c r="AO69" s="115"/>
      <c r="AP69" s="194"/>
      <c r="AQ69" s="185"/>
      <c r="AR69" s="186"/>
      <c r="AS69" s="180"/>
      <c r="AT69" s="116"/>
      <c r="AU69" s="182"/>
      <c r="AV69" s="182"/>
      <c r="AW69" s="185"/>
      <c r="AX69" s="186"/>
      <c r="AY69" s="180"/>
      <c r="AZ69" s="115"/>
      <c r="BA69" s="182"/>
      <c r="BB69" s="182"/>
      <c r="BC69" s="185"/>
      <c r="BD69" s="186"/>
      <c r="BE69" s="187"/>
      <c r="BF69" s="134"/>
      <c r="BG69" s="182"/>
      <c r="BH69" s="182"/>
      <c r="BI69" s="182"/>
      <c r="BJ69" s="182"/>
      <c r="BK69" s="182"/>
      <c r="BL69" s="182"/>
      <c r="BM69" s="185"/>
      <c r="BN69" s="247"/>
      <c r="BO69" s="180"/>
      <c r="BP69" s="115" t="s">
        <v>73</v>
      </c>
      <c r="BQ69" s="182">
        <v>8</v>
      </c>
      <c r="BR69" s="182">
        <v>10</v>
      </c>
      <c r="BS69" s="182">
        <v>6</v>
      </c>
      <c r="BT69" s="185" t="s">
        <v>32</v>
      </c>
      <c r="BU69" s="247">
        <v>152.75973434929537</v>
      </c>
      <c r="BV69" s="180"/>
      <c r="BW69" s="115" t="s">
        <v>73</v>
      </c>
      <c r="BX69" s="185">
        <v>2</v>
      </c>
      <c r="BY69" s="247">
        <v>68.427579257223471</v>
      </c>
      <c r="BZ69" s="180"/>
      <c r="CA69" s="115" t="s">
        <v>162</v>
      </c>
      <c r="CB69" s="182">
        <v>4</v>
      </c>
      <c r="CC69" s="182">
        <v>2</v>
      </c>
      <c r="CD69" s="185">
        <v>4</v>
      </c>
      <c r="CE69" s="248">
        <v>191.6263710616436</v>
      </c>
      <c r="CF69" s="249"/>
      <c r="CG69" s="250"/>
    </row>
    <row r="70" spans="1:85" s="251" customFormat="1" ht="12.75" customHeight="1" x14ac:dyDescent="0.2">
      <c r="A70" s="33">
        <v>16</v>
      </c>
      <c r="B70" s="112" t="s">
        <v>44</v>
      </c>
      <c r="C70" s="112" t="s">
        <v>298</v>
      </c>
      <c r="D70" s="34" t="s">
        <v>381</v>
      </c>
      <c r="E70" s="113" t="s">
        <v>299</v>
      </c>
      <c r="F70" s="114"/>
      <c r="G70" s="414">
        <f>BD70+AX70+AR70+AG70+U70+O70+AA70+AM70</f>
        <v>344.80397977754569</v>
      </c>
      <c r="H70" s="156">
        <f>BD70+AX70+AR70+AG70+U70+O70+AA70+BN70+BU70+BY70+CE70+AM70</f>
        <v>412.26245890468863</v>
      </c>
      <c r="I70" s="192">
        <f>COUNTA(L70,Q70,W70,AC70,AI70,AO70,AT70,AZ70,BF70,BP70,BW70,CA70)</f>
        <v>6</v>
      </c>
      <c r="J70" s="192">
        <f>COUNTA(M70,N70,R70,S70,Y70,T70,X70,Z70,AD70,AE70,AF70,AP70,AJ70,AK70,AL70,AQ70,AU70,AV70,AW70,BA70,BB70,BC70,BG70,BH70,BI70,BL70,BM70,BQ70,BS70,BT70,BX70,CB70,CC70,#REF!,CD70)</f>
        <v>17</v>
      </c>
      <c r="K70" s="181"/>
      <c r="L70" s="115" t="s">
        <v>19</v>
      </c>
      <c r="M70" s="182">
        <v>8</v>
      </c>
      <c r="N70" s="182" t="s">
        <v>33</v>
      </c>
      <c r="O70" s="183">
        <v>12.5</v>
      </c>
      <c r="P70" s="184"/>
      <c r="Q70" s="115" t="s">
        <v>44</v>
      </c>
      <c r="R70" s="182">
        <v>5</v>
      </c>
      <c r="S70" s="182">
        <v>5</v>
      </c>
      <c r="T70" s="185">
        <v>4</v>
      </c>
      <c r="U70" s="186">
        <v>80.969100130080562</v>
      </c>
      <c r="V70" s="184"/>
      <c r="W70" s="115" t="s">
        <v>44</v>
      </c>
      <c r="X70" s="182">
        <v>5</v>
      </c>
      <c r="Y70" s="182" t="s">
        <v>32</v>
      </c>
      <c r="Z70" s="182" t="s">
        <v>32</v>
      </c>
      <c r="AA70" s="183">
        <v>67.458479127142908</v>
      </c>
      <c r="AB70" s="184"/>
      <c r="AC70" s="115"/>
      <c r="AD70" s="182"/>
      <c r="AE70" s="182"/>
      <c r="AF70" s="185"/>
      <c r="AG70" s="186"/>
      <c r="AH70" s="180"/>
      <c r="AI70" s="115"/>
      <c r="AJ70" s="134"/>
      <c r="AK70" s="134"/>
      <c r="AL70" s="185"/>
      <c r="AM70" s="247"/>
      <c r="AN70" s="180"/>
      <c r="AO70" s="115" t="s">
        <v>44</v>
      </c>
      <c r="AP70" s="194">
        <v>4</v>
      </c>
      <c r="AQ70" s="185">
        <v>4</v>
      </c>
      <c r="AR70" s="186">
        <v>81.938200260161125</v>
      </c>
      <c r="AS70" s="180"/>
      <c r="AT70" s="116" t="s">
        <v>44</v>
      </c>
      <c r="AU70" s="182">
        <v>4</v>
      </c>
      <c r="AV70" s="182">
        <v>4</v>
      </c>
      <c r="AW70" s="185">
        <v>5</v>
      </c>
      <c r="AX70" s="186">
        <v>101.93820026016112</v>
      </c>
      <c r="AY70" s="180"/>
      <c r="AZ70" s="115"/>
      <c r="BA70" s="182"/>
      <c r="BB70" s="182"/>
      <c r="BC70" s="185"/>
      <c r="BD70" s="186"/>
      <c r="BE70" s="187"/>
      <c r="BF70" s="134"/>
      <c r="BG70" s="182"/>
      <c r="BH70" s="182"/>
      <c r="BI70" s="182"/>
      <c r="BJ70" s="182"/>
      <c r="BK70" s="182"/>
      <c r="BL70" s="182"/>
      <c r="BM70" s="185"/>
      <c r="BN70" s="247"/>
      <c r="BO70" s="180"/>
      <c r="BP70" s="115"/>
      <c r="BQ70" s="182"/>
      <c r="BR70" s="182"/>
      <c r="BS70" s="182"/>
      <c r="BT70" s="185"/>
      <c r="BU70" s="247"/>
      <c r="BV70" s="180"/>
      <c r="BW70" s="115"/>
      <c r="BX70" s="185"/>
      <c r="BY70" s="247"/>
      <c r="BZ70" s="180"/>
      <c r="CA70" s="115" t="s">
        <v>162</v>
      </c>
      <c r="CB70" s="182">
        <v>6</v>
      </c>
      <c r="CC70" s="182" t="s">
        <v>32</v>
      </c>
      <c r="CD70" s="185">
        <v>5</v>
      </c>
      <c r="CE70" s="248">
        <v>67.458479127142908</v>
      </c>
      <c r="CF70" s="249"/>
      <c r="CG70" s="250"/>
    </row>
    <row r="71" spans="1:85" s="251" customFormat="1" ht="12.75" customHeight="1" x14ac:dyDescent="0.2">
      <c r="A71" s="33">
        <v>17</v>
      </c>
      <c r="B71" s="112" t="s">
        <v>44</v>
      </c>
      <c r="C71" s="112">
        <v>8</v>
      </c>
      <c r="D71" s="34" t="s">
        <v>1082</v>
      </c>
      <c r="E71" s="113" t="s">
        <v>1083</v>
      </c>
      <c r="F71" s="114"/>
      <c r="G71" s="414"/>
      <c r="H71" s="156">
        <f>BD71+AX71+AR71+AG71+U71+O71+AA71+BN71+BU71+BY71+CE71+AM71</f>
        <v>407.39282682133143</v>
      </c>
      <c r="I71" s="192">
        <f>COUNTA(L71,Q71,W71,AC71,AI71,AO71,AT71,AZ71,BF71,BP71,BW71,CA71)</f>
        <v>2</v>
      </c>
      <c r="J71" s="192">
        <f>COUNTA(M71,N71,R71,S71,Y71,T71,X71,Z71,AD71,AE71,AF71,AP71,AJ71,AK71,AL71,AQ71,AU71,AV71,AW71,BA71,BB71,BC71,BG71,BH71,BI71,BL71,BM71,BQ71,BS71,BT71,BX71,CB71,CC71,#REF!,CD71)</f>
        <v>7</v>
      </c>
      <c r="K71" s="181"/>
      <c r="L71" s="115"/>
      <c r="M71" s="182"/>
      <c r="N71" s="182"/>
      <c r="O71" s="183"/>
      <c r="P71" s="184"/>
      <c r="Q71" s="115"/>
      <c r="R71" s="182"/>
      <c r="S71" s="182"/>
      <c r="T71" s="185"/>
      <c r="U71" s="186"/>
      <c r="V71" s="184"/>
      <c r="W71" s="115"/>
      <c r="X71" s="182"/>
      <c r="Y71" s="182"/>
      <c r="Z71" s="182"/>
      <c r="AA71" s="183"/>
      <c r="AB71" s="184"/>
      <c r="AC71" s="115"/>
      <c r="AD71" s="182"/>
      <c r="AE71" s="182"/>
      <c r="AF71" s="185"/>
      <c r="AG71" s="186"/>
      <c r="AH71" s="180"/>
      <c r="AI71" s="115"/>
      <c r="AJ71" s="134"/>
      <c r="AK71" s="134"/>
      <c r="AL71" s="185"/>
      <c r="AM71" s="247"/>
      <c r="AN71" s="180"/>
      <c r="AO71" s="115"/>
      <c r="AP71" s="194"/>
      <c r="AQ71" s="185"/>
      <c r="AR71" s="186"/>
      <c r="AS71" s="180"/>
      <c r="AT71" s="116"/>
      <c r="AU71" s="182"/>
      <c r="AV71" s="182"/>
      <c r="AW71" s="185"/>
      <c r="AX71" s="186"/>
      <c r="AY71" s="180"/>
      <c r="AZ71" s="115"/>
      <c r="BA71" s="182"/>
      <c r="BB71" s="182"/>
      <c r="BC71" s="185"/>
      <c r="BD71" s="186"/>
      <c r="BE71" s="187"/>
      <c r="BF71" s="134"/>
      <c r="BG71" s="182"/>
      <c r="BH71" s="182"/>
      <c r="BI71" s="182"/>
      <c r="BJ71" s="182"/>
      <c r="BK71" s="182"/>
      <c r="BL71" s="182"/>
      <c r="BM71" s="185"/>
      <c r="BN71" s="247"/>
      <c r="BO71" s="180"/>
      <c r="BP71" s="115" t="s">
        <v>99</v>
      </c>
      <c r="BQ71" s="182">
        <v>5</v>
      </c>
      <c r="BR71" s="182">
        <v>5</v>
      </c>
      <c r="BS71" s="182">
        <v>5</v>
      </c>
      <c r="BT71" s="185">
        <v>3</v>
      </c>
      <c r="BU71" s="247">
        <v>256.87383214474028</v>
      </c>
      <c r="BV71" s="180"/>
      <c r="BW71" s="115"/>
      <c r="BX71" s="185"/>
      <c r="BY71" s="247"/>
      <c r="BZ71" s="180"/>
      <c r="CA71" s="115" t="s">
        <v>99</v>
      </c>
      <c r="CB71" s="182">
        <v>6</v>
      </c>
      <c r="CC71" s="182">
        <v>5</v>
      </c>
      <c r="CD71" s="185">
        <v>6</v>
      </c>
      <c r="CE71" s="248">
        <v>150.51899467659115</v>
      </c>
      <c r="CF71" s="249"/>
      <c r="CG71" s="250"/>
    </row>
    <row r="72" spans="1:85" s="251" customFormat="1" ht="12.75" customHeight="1" x14ac:dyDescent="0.2">
      <c r="A72" s="33">
        <v>18</v>
      </c>
      <c r="B72" s="112" t="s">
        <v>44</v>
      </c>
      <c r="C72" s="112" t="s">
        <v>1046</v>
      </c>
      <c r="D72" s="34" t="s">
        <v>260</v>
      </c>
      <c r="E72" s="113" t="s">
        <v>1047</v>
      </c>
      <c r="F72" s="114"/>
      <c r="G72" s="414"/>
      <c r="H72" s="156">
        <f>BD72+AX72+AR72+AG72+U72+O72+AA72+BN72+BU72+BY72+CE72+AM72</f>
        <v>390.52821525245309</v>
      </c>
      <c r="I72" s="192">
        <f>COUNTA(L72,Q72,W72,AC72,AI72,AO72,AT72,AZ72,BF72,BP72,BW72,CA72)</f>
        <v>2</v>
      </c>
      <c r="J72" s="192">
        <f>COUNTA(M72,N72,R72,S72,Y72,T72,X72,Z72,AD72,AE72,AF72,AP72,AJ72,AK72,AL72,AQ72,AU72,AV72,AW72,BA72,BB72,BC72,BG72,BH72,BI72,BL72,BM72,BQ72,BS72,BT72,BX72,CB72,CC72,#REF!,CD72)</f>
        <v>7</v>
      </c>
      <c r="K72" s="181"/>
      <c r="L72" s="115"/>
      <c r="M72" s="182"/>
      <c r="N72" s="182"/>
      <c r="O72" s="183"/>
      <c r="P72" s="184"/>
      <c r="Q72" s="115"/>
      <c r="R72" s="182"/>
      <c r="S72" s="182"/>
      <c r="T72" s="185"/>
      <c r="U72" s="186"/>
      <c r="V72" s="184"/>
      <c r="W72" s="115"/>
      <c r="X72" s="182"/>
      <c r="Y72" s="182"/>
      <c r="Z72" s="182"/>
      <c r="AA72" s="183"/>
      <c r="AB72" s="184"/>
      <c r="AC72" s="115"/>
      <c r="AD72" s="182"/>
      <c r="AE72" s="182"/>
      <c r="AF72" s="185"/>
      <c r="AG72" s="186"/>
      <c r="AH72" s="180"/>
      <c r="AI72" s="115"/>
      <c r="AJ72" s="134"/>
      <c r="AK72" s="134"/>
      <c r="AL72" s="185"/>
      <c r="AM72" s="247"/>
      <c r="AN72" s="180"/>
      <c r="AO72" s="115"/>
      <c r="AP72" s="194"/>
      <c r="AQ72" s="185"/>
      <c r="AR72" s="186"/>
      <c r="AS72" s="180"/>
      <c r="AT72" s="116"/>
      <c r="AU72" s="182"/>
      <c r="AV72" s="182"/>
      <c r="AW72" s="185"/>
      <c r="AX72" s="186"/>
      <c r="AY72" s="180"/>
      <c r="AZ72" s="115"/>
      <c r="BA72" s="182"/>
      <c r="BB72" s="182"/>
      <c r="BC72" s="185"/>
      <c r="BD72" s="186"/>
      <c r="BE72" s="187"/>
      <c r="BF72" s="134"/>
      <c r="BG72" s="182"/>
      <c r="BH72" s="182"/>
      <c r="BI72" s="182"/>
      <c r="BJ72" s="182"/>
      <c r="BK72" s="182"/>
      <c r="BL72" s="182"/>
      <c r="BM72" s="185"/>
      <c r="BN72" s="247"/>
      <c r="BO72" s="180"/>
      <c r="BP72" s="115" t="s">
        <v>1044</v>
      </c>
      <c r="BQ72" s="182">
        <v>1</v>
      </c>
      <c r="BR72" s="182">
        <v>6</v>
      </c>
      <c r="BS72" s="182">
        <v>6</v>
      </c>
      <c r="BT72" s="185">
        <v>1</v>
      </c>
      <c r="BU72" s="247">
        <v>275.38375373575457</v>
      </c>
      <c r="BV72" s="180"/>
      <c r="BW72" s="115"/>
      <c r="BX72" s="185"/>
      <c r="BY72" s="247"/>
      <c r="BZ72" s="180"/>
      <c r="CA72" s="115" t="s">
        <v>75</v>
      </c>
      <c r="CB72" s="182">
        <v>8</v>
      </c>
      <c r="CC72" s="182">
        <v>6</v>
      </c>
      <c r="CD72" s="185">
        <v>6</v>
      </c>
      <c r="CE72" s="248">
        <v>115.14446151669854</v>
      </c>
      <c r="CF72" s="249"/>
      <c r="CG72" s="250"/>
    </row>
    <row r="73" spans="1:85" s="251" customFormat="1" ht="12.75" customHeight="1" x14ac:dyDescent="0.2">
      <c r="A73" s="33">
        <v>29</v>
      </c>
      <c r="B73" s="112" t="s">
        <v>45</v>
      </c>
      <c r="C73" s="112" t="s">
        <v>896</v>
      </c>
      <c r="D73" s="34" t="s">
        <v>1255</v>
      </c>
      <c r="E73" s="113" t="s">
        <v>1256</v>
      </c>
      <c r="F73" s="114"/>
      <c r="G73" s="414">
        <f>BD73+AX73+AR73+AG73+U73+O73+AA73+AM73</f>
        <v>111.65003556394151</v>
      </c>
      <c r="H73" s="156">
        <f>BD73+AX73+AR73+AG73+U73+O73+AA73+BN73+BU73+BY73+CE73+AM73</f>
        <v>388.84316635931663</v>
      </c>
      <c r="I73" s="192">
        <f>COUNTA(L73,Q73,W73,AC73,AI73,AO73,AT73,AZ73,BF73,BP73,BW73,CA73)</f>
        <v>2</v>
      </c>
      <c r="J73" s="192">
        <f>COUNTA(M73,N73,R73,S73,Y73,T73,X73,Z73,AD73,AE73,AF73,AP73,AJ73,AK73,AL73,AQ73,AU73,AV73,AW73,BA73,BB73,BC73,BG73,BH73,BI73,BL73,BM73,BQ73,BS73,BT73,BX73,CB73,CC73,#REF!,CD73)</f>
        <v>7</v>
      </c>
      <c r="K73" s="181"/>
      <c r="L73" s="115"/>
      <c r="M73" s="182"/>
      <c r="N73" s="182"/>
      <c r="O73" s="183"/>
      <c r="P73" s="184"/>
      <c r="Q73" s="115"/>
      <c r="R73" s="182"/>
      <c r="S73" s="182"/>
      <c r="T73" s="185"/>
      <c r="U73" s="186"/>
      <c r="V73" s="184"/>
      <c r="W73" s="115"/>
      <c r="X73" s="182"/>
      <c r="Y73" s="182"/>
      <c r="Z73" s="182"/>
      <c r="AA73" s="183"/>
      <c r="AB73" s="184"/>
      <c r="AC73" s="115" t="s">
        <v>478</v>
      </c>
      <c r="AD73" s="182">
        <v>9</v>
      </c>
      <c r="AE73" s="182">
        <v>12</v>
      </c>
      <c r="AF73" s="185">
        <v>9</v>
      </c>
      <c r="AG73" s="186">
        <v>111.65003556394151</v>
      </c>
      <c r="AH73" s="180"/>
      <c r="AI73" s="115"/>
      <c r="AJ73" s="134"/>
      <c r="AK73" s="134"/>
      <c r="AL73" s="185"/>
      <c r="AM73" s="247"/>
      <c r="AN73" s="180"/>
      <c r="AO73" s="115"/>
      <c r="AP73" s="194"/>
      <c r="AQ73" s="185"/>
      <c r="AR73" s="186"/>
      <c r="AS73" s="180"/>
      <c r="AT73" s="116"/>
      <c r="AU73" s="182"/>
      <c r="AV73" s="182"/>
      <c r="AW73" s="185"/>
      <c r="AX73" s="186"/>
      <c r="AY73" s="180"/>
      <c r="AZ73" s="115"/>
      <c r="BA73" s="182"/>
      <c r="BB73" s="182"/>
      <c r="BC73" s="185"/>
      <c r="BD73" s="186"/>
      <c r="BE73" s="187"/>
      <c r="BF73" s="134"/>
      <c r="BG73" s="182"/>
      <c r="BH73" s="182"/>
      <c r="BI73" s="182"/>
      <c r="BJ73" s="182"/>
      <c r="BK73" s="182"/>
      <c r="BL73" s="182"/>
      <c r="BM73" s="185"/>
      <c r="BN73" s="247"/>
      <c r="BO73" s="180"/>
      <c r="BP73" s="115"/>
      <c r="BQ73" s="182"/>
      <c r="BR73" s="182"/>
      <c r="BS73" s="182"/>
      <c r="BT73" s="185"/>
      <c r="BU73" s="247"/>
      <c r="BV73" s="180"/>
      <c r="BW73" s="115"/>
      <c r="BX73" s="185"/>
      <c r="BY73" s="247"/>
      <c r="BZ73" s="180"/>
      <c r="CA73" s="115" t="s">
        <v>72</v>
      </c>
      <c r="CB73" s="182">
        <v>1</v>
      </c>
      <c r="CC73" s="182">
        <v>1</v>
      </c>
      <c r="CD73" s="185">
        <v>5</v>
      </c>
      <c r="CE73" s="248">
        <v>277.19313079537511</v>
      </c>
      <c r="CF73" s="249"/>
      <c r="CG73" s="250"/>
    </row>
    <row r="74" spans="1:85" s="251" customFormat="1" ht="12.75" customHeight="1" x14ac:dyDescent="0.2">
      <c r="A74" s="33">
        <v>30</v>
      </c>
      <c r="B74" s="112" t="s">
        <v>45</v>
      </c>
      <c r="C74" s="112" t="s">
        <v>309</v>
      </c>
      <c r="D74" s="34" t="s">
        <v>310</v>
      </c>
      <c r="E74" s="113" t="s">
        <v>1000</v>
      </c>
      <c r="F74" s="114"/>
      <c r="G74" s="414">
        <f>BD74+AX74+AR74+AG74+U74+O74+AA74+AM74</f>
        <v>346.77089150089876</v>
      </c>
      <c r="H74" s="156">
        <f>BD74+AX74+AR74+AG74+U74+O74+AA74+BN74+BU74+BY74+CE74+AM74</f>
        <v>386.69982868751424</v>
      </c>
      <c r="I74" s="192">
        <f>COUNTA(L74,Q74,W74,AC74,AI74,AO74,AT74,AZ74,BF74,BP74,BW74,CA74)</f>
        <v>3</v>
      </c>
      <c r="J74" s="192">
        <f>COUNTA(M74,N74,R74,S74,Y74,T74,X74,Z74,AD74,AE74,AF74,AP74,AJ74,AK74,AL74,AQ74,AU74,AV74,AW74,BA74,BB74,BC74,BG74,BH74,BI74,BL74,BM74,BQ74,BS74,BT74,BX74,CB74,CC74,#REF!,CD74)</f>
        <v>10</v>
      </c>
      <c r="K74" s="181"/>
      <c r="L74" s="115"/>
      <c r="M74" s="182"/>
      <c r="N74" s="182"/>
      <c r="O74" s="183"/>
      <c r="P74" s="184"/>
      <c r="Q74" s="115"/>
      <c r="R74" s="182"/>
      <c r="S74" s="182"/>
      <c r="T74" s="185"/>
      <c r="U74" s="186"/>
      <c r="V74" s="184"/>
      <c r="W74" s="115" t="s">
        <v>5</v>
      </c>
      <c r="X74" s="182">
        <v>3</v>
      </c>
      <c r="Y74" s="182">
        <v>4</v>
      </c>
      <c r="Z74" s="182">
        <v>4</v>
      </c>
      <c r="AA74" s="183">
        <v>173.1987918044201</v>
      </c>
      <c r="AB74" s="184"/>
      <c r="AC74" s="115"/>
      <c r="AD74" s="182"/>
      <c r="AE74" s="182"/>
      <c r="AF74" s="185"/>
      <c r="AG74" s="186"/>
      <c r="AH74" s="180"/>
      <c r="AI74" s="115"/>
      <c r="AJ74" s="134"/>
      <c r="AK74" s="134"/>
      <c r="AL74" s="185"/>
      <c r="AM74" s="247"/>
      <c r="AN74" s="180"/>
      <c r="AO74" s="115"/>
      <c r="AP74" s="194"/>
      <c r="AQ74" s="185"/>
      <c r="AR74" s="186"/>
      <c r="AS74" s="180"/>
      <c r="AT74" s="116"/>
      <c r="AU74" s="182"/>
      <c r="AV74" s="182"/>
      <c r="AW74" s="185"/>
      <c r="AX74" s="186"/>
      <c r="AY74" s="180"/>
      <c r="AZ74" s="115" t="s">
        <v>201</v>
      </c>
      <c r="BA74" s="182">
        <v>1</v>
      </c>
      <c r="BB74" s="182">
        <v>5</v>
      </c>
      <c r="BC74" s="185" t="s">
        <v>32</v>
      </c>
      <c r="BD74" s="186">
        <v>173.57209969647869</v>
      </c>
      <c r="BE74" s="187"/>
      <c r="BF74" s="134"/>
      <c r="BG74" s="182"/>
      <c r="BH74" s="182"/>
      <c r="BI74" s="182"/>
      <c r="BJ74" s="182"/>
      <c r="BK74" s="182"/>
      <c r="BL74" s="182"/>
      <c r="BM74" s="185"/>
      <c r="BN74" s="247"/>
      <c r="BO74" s="180"/>
      <c r="BP74" s="115"/>
      <c r="BQ74" s="182"/>
      <c r="BR74" s="182"/>
      <c r="BS74" s="182"/>
      <c r="BT74" s="185"/>
      <c r="BU74" s="247"/>
      <c r="BV74" s="180"/>
      <c r="BW74" s="115"/>
      <c r="BX74" s="185"/>
      <c r="BY74" s="247"/>
      <c r="BZ74" s="180"/>
      <c r="CA74" s="115" t="s">
        <v>73</v>
      </c>
      <c r="CB74" s="182">
        <v>15</v>
      </c>
      <c r="CC74" s="182">
        <v>17</v>
      </c>
      <c r="CD74" s="185">
        <v>18</v>
      </c>
      <c r="CE74" s="248">
        <v>39.928937186615457</v>
      </c>
      <c r="CF74" s="249"/>
      <c r="CG74" s="250"/>
    </row>
    <row r="75" spans="1:85" s="251" customFormat="1" ht="12.75" customHeight="1" x14ac:dyDescent="0.2">
      <c r="A75" s="33">
        <v>19</v>
      </c>
      <c r="B75" s="112" t="s">
        <v>44</v>
      </c>
      <c r="C75" s="112" t="s">
        <v>884</v>
      </c>
      <c r="D75" s="34" t="s">
        <v>131</v>
      </c>
      <c r="E75" s="113" t="s">
        <v>534</v>
      </c>
      <c r="F75" s="114"/>
      <c r="G75" s="414">
        <f>BD75+AX75+AR75+AG75+U75+O75+AA75+AM75</f>
        <v>385.93498356426602</v>
      </c>
      <c r="H75" s="156">
        <f>BD75+AX75+AR75+AG75+U75+O75+AA75+BN75+BU75+BY75+CE75+AM75</f>
        <v>385.93498356426602</v>
      </c>
      <c r="I75" s="192">
        <f>COUNTA(L75,Q75,W75,AC75,AI75,AO75,AT75,AZ75,BF75,BP75,BW75,CA75)</f>
        <v>2</v>
      </c>
      <c r="J75" s="192">
        <f>COUNTA(M75,N75,R75,S75,Y75,T75,X75,Z75,AD75,AE75,AF75,AP75,AJ75,AK75,AL75,AQ75,AU75,AV75,AW75,BA75,BB75,BC75,BG75,BH75,BI75,BL75,BM75,BQ75,BS75,BT75,BX75,CB75,CC75,#REF!,CD75)</f>
        <v>6</v>
      </c>
      <c r="K75" s="181"/>
      <c r="L75" s="115"/>
      <c r="M75" s="182"/>
      <c r="N75" s="182"/>
      <c r="O75" s="183"/>
      <c r="P75" s="184"/>
      <c r="Q75" s="115"/>
      <c r="R75" s="182"/>
      <c r="S75" s="182"/>
      <c r="T75" s="185"/>
      <c r="U75" s="186"/>
      <c r="V75" s="184"/>
      <c r="W75" s="115"/>
      <c r="X75" s="182"/>
      <c r="Y75" s="182"/>
      <c r="Z75" s="182"/>
      <c r="AA75" s="183"/>
      <c r="AB75" s="184"/>
      <c r="AC75" s="115" t="s">
        <v>75</v>
      </c>
      <c r="AD75" s="182">
        <v>4</v>
      </c>
      <c r="AE75" s="182">
        <v>7</v>
      </c>
      <c r="AF75" s="185">
        <v>7</v>
      </c>
      <c r="AG75" s="186">
        <v>171.95558347754564</v>
      </c>
      <c r="AH75" s="180"/>
      <c r="AI75" s="115"/>
      <c r="AJ75" s="134"/>
      <c r="AK75" s="134"/>
      <c r="AL75" s="185"/>
      <c r="AM75" s="247"/>
      <c r="AN75" s="180"/>
      <c r="AO75" s="115" t="s">
        <v>44</v>
      </c>
      <c r="AP75" s="194">
        <v>1</v>
      </c>
      <c r="AQ75" s="185">
        <v>1</v>
      </c>
      <c r="AR75" s="186">
        <v>213.97940008672037</v>
      </c>
      <c r="AS75" s="180"/>
      <c r="AT75" s="116"/>
      <c r="AU75" s="182"/>
      <c r="AV75" s="182"/>
      <c r="AW75" s="185"/>
      <c r="AX75" s="186"/>
      <c r="AY75" s="180"/>
      <c r="AZ75" s="115"/>
      <c r="BA75" s="182"/>
      <c r="BB75" s="182"/>
      <c r="BC75" s="185"/>
      <c r="BD75" s="186"/>
      <c r="BE75" s="187"/>
      <c r="BF75" s="134"/>
      <c r="BG75" s="182"/>
      <c r="BH75" s="182"/>
      <c r="BI75" s="182"/>
      <c r="BJ75" s="182"/>
      <c r="BK75" s="182"/>
      <c r="BL75" s="182"/>
      <c r="BM75" s="185"/>
      <c r="BN75" s="247"/>
      <c r="BO75" s="180"/>
      <c r="BP75" s="115"/>
      <c r="BQ75" s="182"/>
      <c r="BR75" s="182"/>
      <c r="BS75" s="182"/>
      <c r="BT75" s="185"/>
      <c r="BU75" s="247"/>
      <c r="BV75" s="180"/>
      <c r="BW75" s="115"/>
      <c r="BX75" s="185"/>
      <c r="BY75" s="247"/>
      <c r="BZ75" s="180"/>
      <c r="CA75" s="115"/>
      <c r="CB75" s="182"/>
      <c r="CC75" s="182"/>
      <c r="CD75" s="185"/>
      <c r="CE75" s="248"/>
      <c r="CF75" s="249"/>
      <c r="CG75" s="250"/>
    </row>
    <row r="76" spans="1:85" s="251" customFormat="1" ht="12.75" customHeight="1" x14ac:dyDescent="0.2">
      <c r="A76" s="33">
        <v>31</v>
      </c>
      <c r="B76" s="112" t="s">
        <v>45</v>
      </c>
      <c r="C76" s="112" t="s">
        <v>1131</v>
      </c>
      <c r="D76" s="34" t="s">
        <v>1132</v>
      </c>
      <c r="E76" s="113" t="s">
        <v>1133</v>
      </c>
      <c r="F76" s="114"/>
      <c r="G76" s="414"/>
      <c r="H76" s="156">
        <f>BD76+AX76+AR76+AG76+U76+O76+AA76+BN76+BU76+BY76+CE76+AM76</f>
        <v>384.6017755213112</v>
      </c>
      <c r="I76" s="192">
        <f>COUNTA(L76,Q76,W76,AC76,AI76,AO76,AT76,AZ76,BF76,BP76,BW76,CA76)</f>
        <v>1</v>
      </c>
      <c r="J76" s="192">
        <f>COUNTA(M76,N76,R76,S76,Y76,T76,X76,Z76,AD76,AE76,AF76,AP76,AJ76,AK76,AL76,AQ76,AU76,AV76,AW76,BA76,BB76,BC76,BG76,BH76,BI76,BL76,BM76,BQ76,BS76,BT76,BX76,CB76,CC76,#REF!,CD76)</f>
        <v>4</v>
      </c>
      <c r="K76" s="181"/>
      <c r="L76" s="115"/>
      <c r="M76" s="182"/>
      <c r="N76" s="182"/>
      <c r="O76" s="183"/>
      <c r="P76" s="184"/>
      <c r="Q76" s="115"/>
      <c r="R76" s="182"/>
      <c r="S76" s="182"/>
      <c r="T76" s="185"/>
      <c r="U76" s="186"/>
      <c r="V76" s="184"/>
      <c r="W76" s="115"/>
      <c r="X76" s="182"/>
      <c r="Y76" s="182"/>
      <c r="Z76" s="182"/>
      <c r="AA76" s="183"/>
      <c r="AB76" s="184"/>
      <c r="AC76" s="115"/>
      <c r="AD76" s="182"/>
      <c r="AE76" s="182"/>
      <c r="AF76" s="185"/>
      <c r="AG76" s="186"/>
      <c r="AH76" s="180"/>
      <c r="AI76" s="115"/>
      <c r="AJ76" s="134"/>
      <c r="AK76" s="134"/>
      <c r="AL76" s="185"/>
      <c r="AM76" s="247"/>
      <c r="AN76" s="180"/>
      <c r="AO76" s="115"/>
      <c r="AP76" s="194"/>
      <c r="AQ76" s="185"/>
      <c r="AR76" s="186"/>
      <c r="AS76" s="180"/>
      <c r="AT76" s="116"/>
      <c r="AU76" s="182"/>
      <c r="AV76" s="182"/>
      <c r="AW76" s="185"/>
      <c r="AX76" s="186"/>
      <c r="AY76" s="180"/>
      <c r="AZ76" s="115"/>
      <c r="BA76" s="182"/>
      <c r="BB76" s="182"/>
      <c r="BC76" s="185"/>
      <c r="BD76" s="186"/>
      <c r="BE76" s="187"/>
      <c r="BF76" s="134"/>
      <c r="BG76" s="182"/>
      <c r="BH76" s="182"/>
      <c r="BI76" s="182"/>
      <c r="BJ76" s="182"/>
      <c r="BK76" s="182"/>
      <c r="BL76" s="182"/>
      <c r="BM76" s="185"/>
      <c r="BN76" s="247"/>
      <c r="BO76" s="180"/>
      <c r="BP76" s="115" t="s">
        <v>73</v>
      </c>
      <c r="BQ76" s="182">
        <v>4</v>
      </c>
      <c r="BR76" s="182">
        <v>1</v>
      </c>
      <c r="BS76" s="182">
        <v>2</v>
      </c>
      <c r="BT76" s="185">
        <v>3</v>
      </c>
      <c r="BU76" s="247">
        <v>384.6017755213112</v>
      </c>
      <c r="BV76" s="180"/>
      <c r="BW76" s="115"/>
      <c r="BX76" s="185"/>
      <c r="BY76" s="247"/>
      <c r="BZ76" s="180"/>
      <c r="CA76" s="115"/>
      <c r="CB76" s="182"/>
      <c r="CC76" s="182"/>
      <c r="CD76" s="185"/>
      <c r="CE76" s="248"/>
      <c r="CF76" s="249"/>
      <c r="CG76" s="250"/>
    </row>
    <row r="77" spans="1:85" s="251" customFormat="1" ht="12.75" customHeight="1" x14ac:dyDescent="0.2">
      <c r="A77" s="33">
        <v>32</v>
      </c>
      <c r="B77" s="112" t="s">
        <v>45</v>
      </c>
      <c r="C77" s="112" t="s">
        <v>388</v>
      </c>
      <c r="D77" s="34" t="s">
        <v>389</v>
      </c>
      <c r="E77" s="113" t="s">
        <v>390</v>
      </c>
      <c r="F77" s="114"/>
      <c r="G77" s="414">
        <f>BD77+AX77+AR77+AG77+U77+O77+AA77+AM77</f>
        <v>383.42911856549165</v>
      </c>
      <c r="H77" s="156">
        <f>BD77+AX77+AR77+AG77+U77+O77+AA77+BN77+BU77+BY77+CE77+AM77</f>
        <v>383.42911856549165</v>
      </c>
      <c r="I77" s="192">
        <f>COUNTA(L77,Q77,W77,AC77,AI77,AO77,AT77,AZ77,BF77,BP77,BW77,CA77)</f>
        <v>3</v>
      </c>
      <c r="J77" s="192">
        <f>COUNTA(M77,N77,R77,S77,Y77,T77,X77,Z77,AD77,AE77,AF77,AP77,AJ77,AK77,AL77,AQ77,AU77,AV77,AW77,BA77,BB77,BC77,BG77,BH77,BI77,BL77,BM77,BQ77,BS77,BT77,BX77,CB77,CC77,#REF!,CD77)</f>
        <v>9</v>
      </c>
      <c r="K77" s="181"/>
      <c r="L77" s="115"/>
      <c r="M77" s="182"/>
      <c r="N77" s="182"/>
      <c r="O77" s="183"/>
      <c r="P77" s="184"/>
      <c r="Q77" s="115" t="s">
        <v>5</v>
      </c>
      <c r="R77" s="182">
        <v>4</v>
      </c>
      <c r="S77" s="182">
        <v>4</v>
      </c>
      <c r="T77" s="185" t="s">
        <v>32</v>
      </c>
      <c r="U77" s="186">
        <v>120.18849184778028</v>
      </c>
      <c r="V77" s="184"/>
      <c r="W77" s="115"/>
      <c r="X77" s="182"/>
      <c r="Y77" s="182"/>
      <c r="Z77" s="182"/>
      <c r="AA77" s="183"/>
      <c r="AB77" s="184"/>
      <c r="AC77" s="115"/>
      <c r="AD77" s="182"/>
      <c r="AE77" s="182"/>
      <c r="AF77" s="185"/>
      <c r="AG77" s="186"/>
      <c r="AH77" s="180"/>
      <c r="AI77" s="115"/>
      <c r="AJ77" s="134"/>
      <c r="AK77" s="134"/>
      <c r="AL77" s="185"/>
      <c r="AM77" s="247"/>
      <c r="AN77" s="180"/>
      <c r="AO77" s="115" t="s">
        <v>45</v>
      </c>
      <c r="AP77" s="194">
        <v>18</v>
      </c>
      <c r="AQ77" s="185">
        <v>17</v>
      </c>
      <c r="AR77" s="186">
        <v>51.991239351628323</v>
      </c>
      <c r="AS77" s="180"/>
      <c r="AT77" s="116" t="s">
        <v>6</v>
      </c>
      <c r="AU77" s="182">
        <v>5</v>
      </c>
      <c r="AV77" s="182">
        <v>3</v>
      </c>
      <c r="AW77" s="185">
        <v>5</v>
      </c>
      <c r="AX77" s="186">
        <v>211.249387366083</v>
      </c>
      <c r="AY77" s="180"/>
      <c r="AZ77" s="115"/>
      <c r="BA77" s="182"/>
      <c r="BB77" s="182"/>
      <c r="BC77" s="185"/>
      <c r="BD77" s="186"/>
      <c r="BE77" s="187"/>
      <c r="BF77" s="134"/>
      <c r="BG77" s="182"/>
      <c r="BH77" s="182"/>
      <c r="BI77" s="182"/>
      <c r="BJ77" s="182"/>
      <c r="BK77" s="182"/>
      <c r="BL77" s="182"/>
      <c r="BM77" s="185"/>
      <c r="BN77" s="247"/>
      <c r="BO77" s="180"/>
      <c r="BP77" s="115"/>
      <c r="BQ77" s="182"/>
      <c r="BR77" s="182"/>
      <c r="BS77" s="182"/>
      <c r="BT77" s="185"/>
      <c r="BU77" s="247"/>
      <c r="BV77" s="180"/>
      <c r="BW77" s="115"/>
      <c r="BX77" s="185"/>
      <c r="BY77" s="247"/>
      <c r="BZ77" s="180"/>
      <c r="CA77" s="115"/>
      <c r="CB77" s="182"/>
      <c r="CC77" s="182"/>
      <c r="CD77" s="185"/>
      <c r="CE77" s="248"/>
      <c r="CF77" s="249"/>
      <c r="CG77" s="250"/>
    </row>
    <row r="78" spans="1:85" s="251" customFormat="1" ht="12.75" customHeight="1" x14ac:dyDescent="0.2">
      <c r="A78" s="33">
        <v>33</v>
      </c>
      <c r="B78" s="112" t="s">
        <v>45</v>
      </c>
      <c r="C78" s="112">
        <v>14</v>
      </c>
      <c r="D78" s="34" t="s">
        <v>1085</v>
      </c>
      <c r="E78" s="113" t="s">
        <v>1297</v>
      </c>
      <c r="F78" s="114"/>
      <c r="G78" s="414"/>
      <c r="H78" s="156">
        <f>BD78+AX78+AR78+AG78+U78+O78+AA78+BN78+BU78+BY78+CE78+AM78</f>
        <v>379.92314351601249</v>
      </c>
      <c r="I78" s="192">
        <f>COUNTA(L78,Q78,W78,AC78,AI78,AO78,AT78,AZ78,BF78,BP78,BW78,CA78)</f>
        <v>2</v>
      </c>
      <c r="J78" s="192">
        <f>COUNTA(M78,N78,R78,S78,Y78,T78,X78,Z78,AD78,AE78,AF78,AP78,AJ78,AK78,AL78,AQ78,AU78,AV78,AW78,BA78,BB78,BC78,BG78,BH78,BI78,BL78,BM78,BQ78,BS78,BT78,BX78,CB78,CC78,#REF!,CD78)</f>
        <v>7</v>
      </c>
      <c r="K78" s="181"/>
      <c r="L78" s="115"/>
      <c r="M78" s="182"/>
      <c r="N78" s="182"/>
      <c r="O78" s="183"/>
      <c r="P78" s="184"/>
      <c r="Q78" s="115"/>
      <c r="R78" s="182"/>
      <c r="S78" s="182"/>
      <c r="T78" s="185"/>
      <c r="U78" s="186"/>
      <c r="V78" s="184"/>
      <c r="W78" s="115"/>
      <c r="X78" s="182"/>
      <c r="Y78" s="182"/>
      <c r="Z78" s="182"/>
      <c r="AA78" s="183"/>
      <c r="AB78" s="184"/>
      <c r="AC78" s="115"/>
      <c r="AD78" s="182"/>
      <c r="AE78" s="182"/>
      <c r="AF78" s="185"/>
      <c r="AG78" s="186"/>
      <c r="AH78" s="180"/>
      <c r="AI78" s="115"/>
      <c r="AJ78" s="134"/>
      <c r="AK78" s="134"/>
      <c r="AL78" s="185"/>
      <c r="AM78" s="247"/>
      <c r="AN78" s="180"/>
      <c r="AO78" s="115"/>
      <c r="AP78" s="194"/>
      <c r="AQ78" s="185"/>
      <c r="AR78" s="186"/>
      <c r="AS78" s="180"/>
      <c r="AT78" s="116"/>
      <c r="AU78" s="182"/>
      <c r="AV78" s="182"/>
      <c r="AW78" s="185"/>
      <c r="AX78" s="186"/>
      <c r="AY78" s="180"/>
      <c r="AZ78" s="115"/>
      <c r="BA78" s="182"/>
      <c r="BB78" s="182"/>
      <c r="BC78" s="185"/>
      <c r="BD78" s="186"/>
      <c r="BE78" s="187"/>
      <c r="BF78" s="134"/>
      <c r="BG78" s="182"/>
      <c r="BH78" s="182"/>
      <c r="BI78" s="182"/>
      <c r="BJ78" s="182"/>
      <c r="BK78" s="182"/>
      <c r="BL78" s="182"/>
      <c r="BM78" s="185"/>
      <c r="BN78" s="247"/>
      <c r="BO78" s="180"/>
      <c r="BP78" s="115" t="s">
        <v>99</v>
      </c>
      <c r="BQ78" s="182" t="s">
        <v>33</v>
      </c>
      <c r="BR78" s="182" t="s">
        <v>32</v>
      </c>
      <c r="BS78" s="182">
        <v>4</v>
      </c>
      <c r="BT78" s="185" t="s">
        <v>32</v>
      </c>
      <c r="BU78" s="247">
        <v>92.410714070002513</v>
      </c>
      <c r="BV78" s="180"/>
      <c r="BW78" s="115"/>
      <c r="BX78" s="185"/>
      <c r="BY78" s="247"/>
      <c r="BZ78" s="180"/>
      <c r="CA78" s="115" t="s">
        <v>99</v>
      </c>
      <c r="CB78" s="182">
        <v>1</v>
      </c>
      <c r="CC78" s="182">
        <v>2</v>
      </c>
      <c r="CD78" s="185">
        <v>3</v>
      </c>
      <c r="CE78" s="248">
        <v>287.51242944601</v>
      </c>
      <c r="CF78" s="249"/>
      <c r="CG78" s="250"/>
    </row>
    <row r="79" spans="1:85" s="251" customFormat="1" ht="12.75" customHeight="1" x14ac:dyDescent="0.2">
      <c r="A79" s="33">
        <v>34</v>
      </c>
      <c r="B79" s="112" t="s">
        <v>45</v>
      </c>
      <c r="C79" s="112" t="s">
        <v>213</v>
      </c>
      <c r="D79" s="34" t="s">
        <v>156</v>
      </c>
      <c r="E79" s="113" t="s">
        <v>560</v>
      </c>
      <c r="F79" s="114"/>
      <c r="G79" s="414">
        <f>BD79+AX79+AR79+AG79+U79+O79+AA79+AM79</f>
        <v>374.39057145408032</v>
      </c>
      <c r="H79" s="156">
        <f>BD79+AX79+AR79+AG79+U79+O79+AA79+BN79+BU79+BY79+CE79+AM79</f>
        <v>374.39057145408032</v>
      </c>
      <c r="I79" s="192">
        <f>COUNTA(L79,Q79,W79,AC79,AI79,AO79,AT79,AZ79,BF79,BP79,BW79,CA79)</f>
        <v>3</v>
      </c>
      <c r="J79" s="192">
        <f>COUNTA(M79,N79,R79,S79,Y79,T79,X79,Z79,AD79,AE79,AF79,AP79,AJ79,AK79,AL79,AQ79,AU79,AV79,AW79,BA79,BB79,BC79,BG79,BH79,BI79,BL79,BM79,BQ79,BS79,BT79,BX79,CB79,CC79,#REF!,CD79)</f>
        <v>9</v>
      </c>
      <c r="K79" s="181"/>
      <c r="L79" s="115"/>
      <c r="M79" s="182"/>
      <c r="N79" s="182"/>
      <c r="O79" s="183"/>
      <c r="P79" s="184"/>
      <c r="Q79" s="115"/>
      <c r="R79" s="182"/>
      <c r="S79" s="182"/>
      <c r="T79" s="185"/>
      <c r="U79" s="186"/>
      <c r="V79" s="184"/>
      <c r="W79" s="115"/>
      <c r="X79" s="182"/>
      <c r="Y79" s="182"/>
      <c r="Z79" s="182"/>
      <c r="AA79" s="183"/>
      <c r="AB79" s="184"/>
      <c r="AC79" s="115" t="s">
        <v>478</v>
      </c>
      <c r="AD79" s="182">
        <v>10</v>
      </c>
      <c r="AE79" s="182">
        <v>5</v>
      </c>
      <c r="AF79" s="185">
        <v>6</v>
      </c>
      <c r="AG79" s="186">
        <v>181.04119995172195</v>
      </c>
      <c r="AH79" s="180"/>
      <c r="AI79" s="115" t="s">
        <v>45</v>
      </c>
      <c r="AJ79" s="134" t="s">
        <v>32</v>
      </c>
      <c r="AK79" s="134" t="s">
        <v>33</v>
      </c>
      <c r="AL79" s="185" t="s">
        <v>33</v>
      </c>
      <c r="AM79" s="247">
        <v>16.666666666666664</v>
      </c>
      <c r="AN79" s="180"/>
      <c r="AO79" s="115" t="s">
        <v>45</v>
      </c>
      <c r="AP79" s="194">
        <v>6</v>
      </c>
      <c r="AQ79" s="185">
        <v>4</v>
      </c>
      <c r="AR79" s="186">
        <v>176.68270483569168</v>
      </c>
      <c r="AS79" s="180"/>
      <c r="AT79" s="116"/>
      <c r="AU79" s="182"/>
      <c r="AV79" s="182"/>
      <c r="AW79" s="185"/>
      <c r="AX79" s="186"/>
      <c r="AY79" s="180"/>
      <c r="AZ79" s="115"/>
      <c r="BA79" s="182"/>
      <c r="BB79" s="182"/>
      <c r="BC79" s="185"/>
      <c r="BD79" s="186"/>
      <c r="BE79" s="187"/>
      <c r="BF79" s="134"/>
      <c r="BG79" s="182"/>
      <c r="BH79" s="182"/>
      <c r="BI79" s="182"/>
      <c r="BJ79" s="182"/>
      <c r="BK79" s="182"/>
      <c r="BL79" s="182"/>
      <c r="BM79" s="185"/>
      <c r="BN79" s="247"/>
      <c r="BO79" s="180"/>
      <c r="BP79" s="115"/>
      <c r="BQ79" s="182"/>
      <c r="BR79" s="182"/>
      <c r="BS79" s="182"/>
      <c r="BT79" s="185"/>
      <c r="BU79" s="247"/>
      <c r="BV79" s="180"/>
      <c r="BW79" s="115"/>
      <c r="BX79" s="185"/>
      <c r="BY79" s="247"/>
      <c r="BZ79" s="180"/>
      <c r="CA79" s="115"/>
      <c r="CB79" s="182"/>
      <c r="CC79" s="182"/>
      <c r="CD79" s="185"/>
      <c r="CE79" s="248"/>
      <c r="CF79" s="249"/>
      <c r="CG79" s="250"/>
    </row>
    <row r="80" spans="1:85" s="251" customFormat="1" ht="12.75" customHeight="1" x14ac:dyDescent="0.2">
      <c r="A80" s="33">
        <v>21</v>
      </c>
      <c r="B80" s="112" t="s">
        <v>46</v>
      </c>
      <c r="C80" s="112" t="s">
        <v>875</v>
      </c>
      <c r="D80" s="34" t="s">
        <v>166</v>
      </c>
      <c r="E80" s="113" t="s">
        <v>777</v>
      </c>
      <c r="F80" s="114"/>
      <c r="G80" s="414">
        <f>BD80+AX80+AR80+AG80+U80+O80+AA80+AM80</f>
        <v>139.86545847108678</v>
      </c>
      <c r="H80" s="156">
        <f>BD80+AX80+AR80+AG80+U80+O80+AA80+BN80+BU80+BY80+CE80+AM80</f>
        <v>369.59998449283586</v>
      </c>
      <c r="I80" s="192">
        <f>COUNTA(L80,Q80,W80,AC80,AI80,AO80,AT80,AZ80,BF80,BP80,BW80,CA80)</f>
        <v>3</v>
      </c>
      <c r="J80" s="192">
        <f>COUNTA(M80,N80,R80,S80,Y80,T80,X80,Z80,AD80,AE80,AF80,AP80,AJ80,AK80,AL80,AQ80,AU80,AV80,AW80,BA80,BB80,BC80,BG80,BH80,BI80,BL80,BM80,BQ80,BS80,BT80,BX80,CB80,CC80,#REF!,CD80)</f>
        <v>8</v>
      </c>
      <c r="K80" s="181"/>
      <c r="L80" s="115"/>
      <c r="M80" s="182"/>
      <c r="N80" s="182"/>
      <c r="O80" s="183"/>
      <c r="P80" s="184"/>
      <c r="Q80" s="115"/>
      <c r="R80" s="182"/>
      <c r="S80" s="182"/>
      <c r="T80" s="185"/>
      <c r="U80" s="186"/>
      <c r="V80" s="184"/>
      <c r="W80" s="115"/>
      <c r="X80" s="182"/>
      <c r="Y80" s="182"/>
      <c r="Z80" s="182"/>
      <c r="AA80" s="183"/>
      <c r="AB80" s="184"/>
      <c r="AC80" s="115" t="s">
        <v>663</v>
      </c>
      <c r="AD80" s="182" t="s">
        <v>32</v>
      </c>
      <c r="AE80" s="182">
        <v>3</v>
      </c>
      <c r="AF80" s="185">
        <v>6</v>
      </c>
      <c r="AG80" s="186">
        <v>139.86545847108678</v>
      </c>
      <c r="AH80" s="180"/>
      <c r="AI80" s="115"/>
      <c r="AJ80" s="134"/>
      <c r="AK80" s="134"/>
      <c r="AL80" s="185"/>
      <c r="AM80" s="247"/>
      <c r="AN80" s="180"/>
      <c r="AO80" s="115"/>
      <c r="AP80" s="194"/>
      <c r="AQ80" s="185"/>
      <c r="AR80" s="186"/>
      <c r="AS80" s="180"/>
      <c r="AT80" s="116"/>
      <c r="AU80" s="182"/>
      <c r="AV80" s="182"/>
      <c r="AW80" s="185"/>
      <c r="AX80" s="186"/>
      <c r="AY80" s="180"/>
      <c r="AZ80" s="115"/>
      <c r="BA80" s="182"/>
      <c r="BB80" s="182"/>
      <c r="BC80" s="185"/>
      <c r="BD80" s="186"/>
      <c r="BE80" s="187"/>
      <c r="BF80" s="134"/>
      <c r="BG80" s="182"/>
      <c r="BH80" s="182"/>
      <c r="BI80" s="182"/>
      <c r="BJ80" s="182"/>
      <c r="BK80" s="182"/>
      <c r="BL80" s="182"/>
      <c r="BM80" s="185"/>
      <c r="BN80" s="247"/>
      <c r="BO80" s="180"/>
      <c r="BP80" s="115"/>
      <c r="BQ80" s="182"/>
      <c r="BR80" s="182"/>
      <c r="BS80" s="182"/>
      <c r="BT80" s="185"/>
      <c r="BU80" s="247"/>
      <c r="BV80" s="180"/>
      <c r="BW80" s="115" t="s">
        <v>46</v>
      </c>
      <c r="BX80" s="185">
        <v>4</v>
      </c>
      <c r="BY80" s="247">
        <v>77.120599665575355</v>
      </c>
      <c r="BZ80" s="180"/>
      <c r="CA80" s="115" t="s">
        <v>77</v>
      </c>
      <c r="CB80" s="182">
        <v>8</v>
      </c>
      <c r="CC80" s="182">
        <v>8</v>
      </c>
      <c r="CD80" s="185">
        <v>4</v>
      </c>
      <c r="CE80" s="248">
        <v>152.61392635617372</v>
      </c>
      <c r="CF80" s="249"/>
      <c r="CG80" s="250"/>
    </row>
    <row r="81" spans="1:85" s="251" customFormat="1" ht="12.75" customHeight="1" x14ac:dyDescent="0.2">
      <c r="A81" s="33">
        <v>22</v>
      </c>
      <c r="B81" s="112" t="s">
        <v>46</v>
      </c>
      <c r="C81" s="112" t="s">
        <v>1333</v>
      </c>
      <c r="D81" s="34" t="s">
        <v>1092</v>
      </c>
      <c r="E81" s="113" t="s">
        <v>1093</v>
      </c>
      <c r="F81" s="114"/>
      <c r="G81" s="414"/>
      <c r="H81" s="156">
        <f>BD81+AX81+AR81+AG81+U81+O81+AA81+BN81+BU81+BY81+CE81+AM81</f>
        <v>353.36540967138342</v>
      </c>
      <c r="I81" s="192">
        <f>COUNTA(L81,Q81,W81,AC81,AI81,AO81,AT81,AZ81,BF81,BP81,BW81,CA81)</f>
        <v>1</v>
      </c>
      <c r="J81" s="192">
        <f>COUNTA(M81,N81,R81,S81,Y81,T81,X81,Z81,AD81,AE81,AF81,AP81,AJ81,AK81,AL81,AQ81,AU81,AV81,AW81,BA81,BB81,BC81,BG81,BH81,BI81,BL81,BM81,BQ81,BS81,BT81,BX81,CB81,CC81,#REF!,CD81)</f>
        <v>4</v>
      </c>
      <c r="K81" s="181"/>
      <c r="L81" s="115"/>
      <c r="M81" s="182"/>
      <c r="N81" s="182"/>
      <c r="O81" s="183"/>
      <c r="P81" s="184"/>
      <c r="Q81" s="115"/>
      <c r="R81" s="182"/>
      <c r="S81" s="182"/>
      <c r="T81" s="185"/>
      <c r="U81" s="186"/>
      <c r="V81" s="184"/>
      <c r="W81" s="115"/>
      <c r="X81" s="182"/>
      <c r="Y81" s="182"/>
      <c r="Z81" s="182"/>
      <c r="AA81" s="183"/>
      <c r="AB81" s="184"/>
      <c r="AC81" s="115"/>
      <c r="AD81" s="182"/>
      <c r="AE81" s="182"/>
      <c r="AF81" s="185"/>
      <c r="AG81" s="186"/>
      <c r="AH81" s="180"/>
      <c r="AI81" s="115"/>
      <c r="AJ81" s="134"/>
      <c r="AK81" s="134"/>
      <c r="AL81" s="185"/>
      <c r="AM81" s="247"/>
      <c r="AN81" s="180"/>
      <c r="AO81" s="115"/>
      <c r="AP81" s="194"/>
      <c r="AQ81" s="185"/>
      <c r="AR81" s="186"/>
      <c r="AS81" s="180"/>
      <c r="AT81" s="116"/>
      <c r="AU81" s="182"/>
      <c r="AV81" s="182"/>
      <c r="AW81" s="185"/>
      <c r="AX81" s="186"/>
      <c r="AY81" s="180"/>
      <c r="AZ81" s="115"/>
      <c r="BA81" s="182"/>
      <c r="BB81" s="182"/>
      <c r="BC81" s="185"/>
      <c r="BD81" s="186"/>
      <c r="BE81" s="187"/>
      <c r="BF81" s="134"/>
      <c r="BG81" s="182"/>
      <c r="BH81" s="182"/>
      <c r="BI81" s="182"/>
      <c r="BJ81" s="182"/>
      <c r="BK81" s="182"/>
      <c r="BL81" s="182"/>
      <c r="BM81" s="185"/>
      <c r="BN81" s="247"/>
      <c r="BO81" s="180"/>
      <c r="BP81" s="115" t="s">
        <v>78</v>
      </c>
      <c r="BQ81" s="182">
        <v>6</v>
      </c>
      <c r="BR81" s="182">
        <v>2</v>
      </c>
      <c r="BS81" s="182">
        <v>1</v>
      </c>
      <c r="BT81" s="185">
        <v>3</v>
      </c>
      <c r="BU81" s="247">
        <v>353.36540967138342</v>
      </c>
      <c r="BV81" s="180"/>
      <c r="BW81" s="115"/>
      <c r="BX81" s="185"/>
      <c r="BY81" s="247"/>
      <c r="BZ81" s="180"/>
      <c r="CA81" s="115"/>
      <c r="CB81" s="182"/>
      <c r="CC81" s="182"/>
      <c r="CD81" s="185"/>
      <c r="CE81" s="248"/>
      <c r="CF81" s="249"/>
      <c r="CG81" s="250"/>
    </row>
    <row r="82" spans="1:85" s="251" customFormat="1" ht="12.75" customHeight="1" x14ac:dyDescent="0.2">
      <c r="A82" s="33">
        <v>20</v>
      </c>
      <c r="B82" s="112" t="s">
        <v>44</v>
      </c>
      <c r="C82" s="112" t="s">
        <v>1024</v>
      </c>
      <c r="D82" s="34" t="s">
        <v>261</v>
      </c>
      <c r="E82" s="113" t="s">
        <v>1025</v>
      </c>
      <c r="F82" s="114"/>
      <c r="G82" s="414"/>
      <c r="H82" s="156">
        <f>BD82+AX82+AR82+AG82+U82+O82+AA82+BN82+BU82+BY82+CE82+AM82</f>
        <v>353.01029995663981</v>
      </c>
      <c r="I82" s="192">
        <f>COUNTA(L82,Q82,W82,AC82,AI82,AO82,AT82,AZ82,BF82,BP82,BW82,CA82)</f>
        <v>1</v>
      </c>
      <c r="J82" s="192">
        <f>COUNTA(M82,N82,R82,S82,Y82,T82,X82,Z82,AD82,AE82,AF82,AP82,AJ82,AK82,AL82,AQ82,AU82,AV82,AW82,BA82,BB82,BC82,BG82,BH82,BI82,BL82,BM82,BQ82,BS82,BT82,BX82,CB82,CC82,#REF!,CD82)</f>
        <v>6</v>
      </c>
      <c r="K82" s="181"/>
      <c r="L82" s="115"/>
      <c r="M82" s="182"/>
      <c r="N82" s="182"/>
      <c r="O82" s="183"/>
      <c r="P82" s="184"/>
      <c r="Q82" s="115"/>
      <c r="R82" s="182"/>
      <c r="S82" s="182"/>
      <c r="T82" s="185"/>
      <c r="U82" s="186"/>
      <c r="V82" s="184"/>
      <c r="W82" s="115"/>
      <c r="X82" s="182"/>
      <c r="Y82" s="182"/>
      <c r="Z82" s="182"/>
      <c r="AA82" s="183"/>
      <c r="AB82" s="184"/>
      <c r="AC82" s="115"/>
      <c r="AD82" s="182"/>
      <c r="AE82" s="182"/>
      <c r="AF82" s="185"/>
      <c r="AG82" s="186"/>
      <c r="AH82" s="180"/>
      <c r="AI82" s="115"/>
      <c r="AJ82" s="134"/>
      <c r="AK82" s="134"/>
      <c r="AL82" s="185"/>
      <c r="AM82" s="247"/>
      <c r="AN82" s="180"/>
      <c r="AO82" s="115"/>
      <c r="AP82" s="194"/>
      <c r="AQ82" s="185"/>
      <c r="AR82" s="186"/>
      <c r="AS82" s="180"/>
      <c r="AT82" s="116"/>
      <c r="AU82" s="182"/>
      <c r="AV82" s="182"/>
      <c r="AW82" s="185"/>
      <c r="AX82" s="186"/>
      <c r="AY82" s="180"/>
      <c r="AZ82" s="115"/>
      <c r="BA82" s="182"/>
      <c r="BB82" s="182"/>
      <c r="BC82" s="185"/>
      <c r="BD82" s="186"/>
      <c r="BE82" s="187"/>
      <c r="BF82" s="134" t="s">
        <v>44</v>
      </c>
      <c r="BG82" s="182">
        <v>2</v>
      </c>
      <c r="BH82" s="182">
        <v>1</v>
      </c>
      <c r="BI82" s="182">
        <v>2</v>
      </c>
      <c r="BJ82" s="182">
        <v>2</v>
      </c>
      <c r="BK82" s="182" t="s">
        <v>32</v>
      </c>
      <c r="BL82" s="182" t="s">
        <v>32</v>
      </c>
      <c r="BM82" s="185" t="s">
        <v>33</v>
      </c>
      <c r="BN82" s="247">
        <v>353.01029995663981</v>
      </c>
      <c r="BO82" s="180"/>
      <c r="BP82" s="115"/>
      <c r="BQ82" s="182"/>
      <c r="BR82" s="182"/>
      <c r="BS82" s="182"/>
      <c r="BT82" s="185"/>
      <c r="BU82" s="247"/>
      <c r="BV82" s="180"/>
      <c r="BW82" s="115"/>
      <c r="BX82" s="185"/>
      <c r="BY82" s="247"/>
      <c r="BZ82" s="180"/>
      <c r="CA82" s="115"/>
      <c r="CB82" s="182"/>
      <c r="CC82" s="182"/>
      <c r="CD82" s="185"/>
      <c r="CE82" s="248"/>
      <c r="CF82" s="249"/>
      <c r="CG82" s="250"/>
    </row>
    <row r="83" spans="1:85" s="251" customFormat="1" ht="12.75" customHeight="1" x14ac:dyDescent="0.2">
      <c r="A83" s="33">
        <v>23</v>
      </c>
      <c r="B83" s="112" t="s">
        <v>46</v>
      </c>
      <c r="C83" s="112" t="s">
        <v>1013</v>
      </c>
      <c r="D83" s="34" t="s">
        <v>257</v>
      </c>
      <c r="E83" s="113" t="s">
        <v>1286</v>
      </c>
      <c r="F83" s="114"/>
      <c r="G83" s="414"/>
      <c r="H83" s="156">
        <f>BD83+AX83+AR83+AG83+U83+O83+AA83+BN83+BU83+BY83+CE83+AM83</f>
        <v>341.77301868206621</v>
      </c>
      <c r="I83" s="192">
        <f>COUNTA(L83,Q83,W83,AC83,AI83,AO83,AT83,AZ83,BF83,BP83,BW83,CA83)</f>
        <v>2</v>
      </c>
      <c r="J83" s="192">
        <f>COUNTA(M83,N83,R83,S83,Y83,T83,X83,Z83,AD83,AE83,AF83,AP83,AJ83,AK83,AL83,AQ83,AU83,AV83,AW83,BA83,BB83,BC83,BG83,BH83,BI83,BL83,BM83,BQ83,BS83,BT83,BX83,CB83,CC83,#REF!,CD83)</f>
        <v>9</v>
      </c>
      <c r="K83" s="181"/>
      <c r="L83" s="115"/>
      <c r="M83" s="182"/>
      <c r="N83" s="182"/>
      <c r="O83" s="183"/>
      <c r="P83" s="184"/>
      <c r="Q83" s="115"/>
      <c r="R83" s="182"/>
      <c r="S83" s="182"/>
      <c r="T83" s="185"/>
      <c r="U83" s="186"/>
      <c r="V83" s="184"/>
      <c r="W83" s="115"/>
      <c r="X83" s="182"/>
      <c r="Y83" s="182"/>
      <c r="Z83" s="182"/>
      <c r="AA83" s="183"/>
      <c r="AB83" s="184"/>
      <c r="AC83" s="115"/>
      <c r="AD83" s="182"/>
      <c r="AE83" s="182"/>
      <c r="AF83" s="185"/>
      <c r="AG83" s="186"/>
      <c r="AH83" s="180"/>
      <c r="AI83" s="115"/>
      <c r="AJ83" s="134"/>
      <c r="AK83" s="134"/>
      <c r="AL83" s="185"/>
      <c r="AM83" s="247"/>
      <c r="AN83" s="180"/>
      <c r="AO83" s="115"/>
      <c r="AP83" s="194"/>
      <c r="AQ83" s="185"/>
      <c r="AR83" s="186"/>
      <c r="AS83" s="180"/>
      <c r="AT83" s="116"/>
      <c r="AU83" s="182"/>
      <c r="AV83" s="182"/>
      <c r="AW83" s="185"/>
      <c r="AX83" s="186"/>
      <c r="AY83" s="180"/>
      <c r="AZ83" s="115"/>
      <c r="BA83" s="182"/>
      <c r="BB83" s="182"/>
      <c r="BC83" s="185"/>
      <c r="BD83" s="186"/>
      <c r="BE83" s="187"/>
      <c r="BF83" s="134" t="s">
        <v>46</v>
      </c>
      <c r="BG83" s="182">
        <v>3</v>
      </c>
      <c r="BH83" s="182">
        <v>3</v>
      </c>
      <c r="BI83" s="182">
        <v>3</v>
      </c>
      <c r="BJ83" s="182">
        <v>3</v>
      </c>
      <c r="BK83" s="182" t="s">
        <v>32</v>
      </c>
      <c r="BL83" s="182" t="s">
        <v>32</v>
      </c>
      <c r="BM83" s="185" t="s">
        <v>33</v>
      </c>
      <c r="BN83" s="247">
        <v>254.997549464332</v>
      </c>
      <c r="BO83" s="180"/>
      <c r="BP83" s="115"/>
      <c r="BQ83" s="182"/>
      <c r="BR83" s="182"/>
      <c r="BS83" s="182"/>
      <c r="BT83" s="185"/>
      <c r="BU83" s="247"/>
      <c r="BV83" s="180"/>
      <c r="BW83" s="115"/>
      <c r="BX83" s="185"/>
      <c r="BY83" s="247"/>
      <c r="BZ83" s="180"/>
      <c r="CA83" s="115" t="s">
        <v>73</v>
      </c>
      <c r="CB83" s="182">
        <v>16</v>
      </c>
      <c r="CC83" s="182">
        <v>11</v>
      </c>
      <c r="CD83" s="185">
        <v>15</v>
      </c>
      <c r="CE83" s="248">
        <v>86.775469217734198</v>
      </c>
      <c r="CF83" s="249"/>
      <c r="CG83" s="250"/>
    </row>
    <row r="84" spans="1:85" s="251" customFormat="1" ht="12.75" customHeight="1" x14ac:dyDescent="0.2">
      <c r="A84" s="33">
        <v>21</v>
      </c>
      <c r="B84" s="112" t="s">
        <v>44</v>
      </c>
      <c r="C84" s="112" t="s">
        <v>1067</v>
      </c>
      <c r="D84" s="34" t="s">
        <v>151</v>
      </c>
      <c r="E84" s="113" t="s">
        <v>1068</v>
      </c>
      <c r="F84" s="114"/>
      <c r="G84" s="414"/>
      <c r="H84" s="156">
        <f>BD84+AX84+AR84+AG84+U84+O84+AA84+BN84+BU84+BY84+CE84+AM84</f>
        <v>339.86370917915099</v>
      </c>
      <c r="I84" s="192">
        <f>COUNTA(L84,Q84,W84,AC84,AI84,AO84,AT84,AZ84,BF84,BP84,BW84,CA84)</f>
        <v>2</v>
      </c>
      <c r="J84" s="192">
        <f>COUNTA(M84,N84,R84,S84,Y84,T84,X84,Z84,AD84,AE84,AF84,AP84,AJ84,AK84,AL84,AQ84,AU84,AV84,AW84,BA84,BB84,BC84,BG84,BH84,BI84,BL84,BM84,BQ84,BS84,BT84,BX84,CB84,CC84,#REF!,CD84)</f>
        <v>7</v>
      </c>
      <c r="K84" s="181"/>
      <c r="L84" s="115"/>
      <c r="M84" s="182"/>
      <c r="N84" s="182"/>
      <c r="O84" s="183"/>
      <c r="P84" s="184"/>
      <c r="Q84" s="115"/>
      <c r="R84" s="182"/>
      <c r="S84" s="182"/>
      <c r="T84" s="185"/>
      <c r="U84" s="186"/>
      <c r="V84" s="184"/>
      <c r="W84" s="115"/>
      <c r="X84" s="182"/>
      <c r="Y84" s="182"/>
      <c r="Z84" s="182"/>
      <c r="AA84" s="183"/>
      <c r="AB84" s="184"/>
      <c r="AC84" s="115"/>
      <c r="AD84" s="182"/>
      <c r="AE84" s="182"/>
      <c r="AF84" s="185"/>
      <c r="AG84" s="186"/>
      <c r="AH84" s="180"/>
      <c r="AI84" s="115"/>
      <c r="AJ84" s="134"/>
      <c r="AK84" s="134"/>
      <c r="AL84" s="185"/>
      <c r="AM84" s="247"/>
      <c r="AN84" s="180"/>
      <c r="AO84" s="115"/>
      <c r="AP84" s="194"/>
      <c r="AQ84" s="185"/>
      <c r="AR84" s="186"/>
      <c r="AS84" s="180"/>
      <c r="AT84" s="116"/>
      <c r="AU84" s="182"/>
      <c r="AV84" s="182"/>
      <c r="AW84" s="185"/>
      <c r="AX84" s="186"/>
      <c r="AY84" s="180"/>
      <c r="AZ84" s="115"/>
      <c r="BA84" s="182"/>
      <c r="BB84" s="182"/>
      <c r="BC84" s="185"/>
      <c r="BD84" s="186"/>
      <c r="BE84" s="187"/>
      <c r="BF84" s="134"/>
      <c r="BG84" s="182"/>
      <c r="BH84" s="182"/>
      <c r="BI84" s="182"/>
      <c r="BJ84" s="182"/>
      <c r="BK84" s="182"/>
      <c r="BL84" s="182"/>
      <c r="BM84" s="185"/>
      <c r="BN84" s="247"/>
      <c r="BO84" s="180"/>
      <c r="BP84" s="115" t="s">
        <v>1056</v>
      </c>
      <c r="BQ84" s="182">
        <v>8</v>
      </c>
      <c r="BR84" s="182">
        <v>3</v>
      </c>
      <c r="BS84" s="182">
        <v>6</v>
      </c>
      <c r="BT84" s="185" t="s">
        <v>32</v>
      </c>
      <c r="BU84" s="247">
        <v>191.47633745197609</v>
      </c>
      <c r="BV84" s="180"/>
      <c r="BW84" s="115"/>
      <c r="BX84" s="185"/>
      <c r="BY84" s="247"/>
      <c r="BZ84" s="180"/>
      <c r="CA84" s="115" t="s">
        <v>71</v>
      </c>
      <c r="CB84" s="182">
        <v>6</v>
      </c>
      <c r="CC84" s="182">
        <v>4</v>
      </c>
      <c r="CD84" s="185">
        <v>4</v>
      </c>
      <c r="CE84" s="248">
        <v>148.38737172717487</v>
      </c>
      <c r="CF84" s="249"/>
      <c r="CG84" s="250"/>
    </row>
    <row r="85" spans="1:85" s="251" customFormat="1" ht="12.75" customHeight="1" x14ac:dyDescent="0.2">
      <c r="A85" s="33">
        <v>35</v>
      </c>
      <c r="B85" s="112" t="s">
        <v>45</v>
      </c>
      <c r="C85" s="112" t="s">
        <v>217</v>
      </c>
      <c r="D85" s="34" t="s">
        <v>710</v>
      </c>
      <c r="E85" s="113" t="s">
        <v>711</v>
      </c>
      <c r="F85" s="114"/>
      <c r="G85" s="414">
        <f>BD85+AX85+AR85+AG85+U85+O85+AA85+AM85</f>
        <v>173.21229094018045</v>
      </c>
      <c r="H85" s="156">
        <f>BD85+AX85+AR85+AG85+U85+O85+AA85+BN85+BU85+BY85+CE85+AM85</f>
        <v>323.68329678795385</v>
      </c>
      <c r="I85" s="192">
        <f>COUNTA(L85,Q85,W85,AC85,AI85,AO85,AT85,AZ85,BF85,BP85,BW85,CA85)</f>
        <v>5</v>
      </c>
      <c r="J85" s="192">
        <f>COUNTA(M85,N85,R85,S85,Y85,T85,X85,Z85,AD85,AE85,AF85,AP85,AJ85,AK85,AL85,AQ85,AU85,AV85,AW85,BA85,BB85,BC85,BG85,BH85,BI85,BL85,BM85,BQ85,BS85,BT85,BX85,CB85,CC85,#REF!,CD85)</f>
        <v>12</v>
      </c>
      <c r="K85" s="181"/>
      <c r="L85" s="115" t="s">
        <v>18</v>
      </c>
      <c r="M85" s="182" t="s">
        <v>32</v>
      </c>
      <c r="N85" s="182" t="s">
        <v>33</v>
      </c>
      <c r="O85" s="183">
        <v>14.285714285714285</v>
      </c>
      <c r="P85" s="184"/>
      <c r="Q85" s="115"/>
      <c r="R85" s="182"/>
      <c r="S85" s="182"/>
      <c r="T85" s="185"/>
      <c r="U85" s="186"/>
      <c r="V85" s="184"/>
      <c r="W85" s="115"/>
      <c r="X85" s="182"/>
      <c r="Y85" s="182"/>
      <c r="Z85" s="182"/>
      <c r="AA85" s="183"/>
      <c r="AB85" s="184"/>
      <c r="AC85" s="115" t="s">
        <v>478</v>
      </c>
      <c r="AD85" s="182">
        <v>14</v>
      </c>
      <c r="AE85" s="182">
        <v>13</v>
      </c>
      <c r="AF85" s="185" t="s">
        <v>32</v>
      </c>
      <c r="AG85" s="186">
        <v>28.893275405142582</v>
      </c>
      <c r="AH85" s="180"/>
      <c r="AI85" s="115"/>
      <c r="AJ85" s="134"/>
      <c r="AK85" s="134"/>
      <c r="AL85" s="185"/>
      <c r="AM85" s="247"/>
      <c r="AN85" s="180"/>
      <c r="AO85" s="115" t="s">
        <v>45</v>
      </c>
      <c r="AP85" s="194">
        <v>10</v>
      </c>
      <c r="AQ85" s="185">
        <v>9</v>
      </c>
      <c r="AR85" s="186">
        <v>130.03330124932359</v>
      </c>
      <c r="AS85" s="180"/>
      <c r="AT85" s="116"/>
      <c r="AU85" s="182"/>
      <c r="AV85" s="182"/>
      <c r="AW85" s="185"/>
      <c r="AX85" s="186"/>
      <c r="AY85" s="180"/>
      <c r="AZ85" s="115"/>
      <c r="BA85" s="182"/>
      <c r="BB85" s="182"/>
      <c r="BC85" s="185"/>
      <c r="BD85" s="186"/>
      <c r="BE85" s="187"/>
      <c r="BF85" s="134"/>
      <c r="BG85" s="182"/>
      <c r="BH85" s="182"/>
      <c r="BI85" s="182"/>
      <c r="BJ85" s="182"/>
      <c r="BK85" s="182"/>
      <c r="BL85" s="182"/>
      <c r="BM85" s="185"/>
      <c r="BN85" s="247"/>
      <c r="BO85" s="180"/>
      <c r="BP85" s="115"/>
      <c r="BQ85" s="182"/>
      <c r="BR85" s="182"/>
      <c r="BS85" s="182"/>
      <c r="BT85" s="185"/>
      <c r="BU85" s="247"/>
      <c r="BV85" s="180"/>
      <c r="BW85" s="115" t="s">
        <v>72</v>
      </c>
      <c r="BX85" s="185">
        <v>6</v>
      </c>
      <c r="BY85" s="247">
        <v>46.205357035001256</v>
      </c>
      <c r="BZ85" s="180"/>
      <c r="CA85" s="115" t="s">
        <v>73</v>
      </c>
      <c r="CB85" s="182">
        <v>12</v>
      </c>
      <c r="CC85" s="182">
        <v>13</v>
      </c>
      <c r="CD85" s="185">
        <v>14</v>
      </c>
      <c r="CE85" s="248">
        <v>104.26564881277218</v>
      </c>
      <c r="CF85" s="249"/>
      <c r="CG85" s="250"/>
    </row>
    <row r="86" spans="1:85" s="251" customFormat="1" ht="12.75" customHeight="1" x14ac:dyDescent="0.2">
      <c r="A86" s="33">
        <v>22</v>
      </c>
      <c r="B86" s="112" t="s">
        <v>44</v>
      </c>
      <c r="C86" s="112" t="s">
        <v>1058</v>
      </c>
      <c r="D86" s="34" t="s">
        <v>1059</v>
      </c>
      <c r="E86" s="113" t="s">
        <v>1060</v>
      </c>
      <c r="F86" s="114"/>
      <c r="G86" s="414"/>
      <c r="H86" s="156">
        <f>BD86+AX86+AR86+AG86+U86+O86+AA86+BN86+BU86+BY86+CE86+AM86</f>
        <v>322.68036297965216</v>
      </c>
      <c r="I86" s="192">
        <f>COUNTA(L86,Q86,W86,AC86,AI86,AO86,AT86,AZ86,BF86,BP86,BW86,CA86)</f>
        <v>1</v>
      </c>
      <c r="J86" s="192">
        <f>COUNTA(M86,N86,R86,S86,Y86,T86,X86,Z86,AD86,AE86,AF86,AP86,AJ86,AK86,AL86,AQ86,AU86,AV86,AW86,BA86,BB86,BC86,BG86,BH86,BI86,BL86,BM86,BQ86,BS86,BT86,BX86,CB86,CC86,#REF!,CD86)</f>
        <v>4</v>
      </c>
      <c r="K86" s="181"/>
      <c r="L86" s="115"/>
      <c r="M86" s="182"/>
      <c r="N86" s="182"/>
      <c r="O86" s="183"/>
      <c r="P86" s="184"/>
      <c r="Q86" s="115"/>
      <c r="R86" s="182"/>
      <c r="S86" s="182"/>
      <c r="T86" s="185"/>
      <c r="U86" s="186"/>
      <c r="V86" s="184"/>
      <c r="W86" s="115"/>
      <c r="X86" s="182"/>
      <c r="Y86" s="182"/>
      <c r="Z86" s="182"/>
      <c r="AA86" s="183"/>
      <c r="AB86" s="184"/>
      <c r="AC86" s="115"/>
      <c r="AD86" s="182"/>
      <c r="AE86" s="182"/>
      <c r="AF86" s="185"/>
      <c r="AG86" s="186"/>
      <c r="AH86" s="180"/>
      <c r="AI86" s="115"/>
      <c r="AJ86" s="134"/>
      <c r="AK86" s="134"/>
      <c r="AL86" s="185"/>
      <c r="AM86" s="247"/>
      <c r="AN86" s="180"/>
      <c r="AO86" s="115"/>
      <c r="AP86" s="194"/>
      <c r="AQ86" s="185"/>
      <c r="AR86" s="186"/>
      <c r="AS86" s="180"/>
      <c r="AT86" s="116"/>
      <c r="AU86" s="182"/>
      <c r="AV86" s="182"/>
      <c r="AW86" s="185"/>
      <c r="AX86" s="186"/>
      <c r="AY86" s="180"/>
      <c r="AZ86" s="115"/>
      <c r="BA86" s="182"/>
      <c r="BB86" s="182"/>
      <c r="BC86" s="185"/>
      <c r="BD86" s="186"/>
      <c r="BE86" s="187"/>
      <c r="BF86" s="134"/>
      <c r="BG86" s="182"/>
      <c r="BH86" s="182"/>
      <c r="BI86" s="182"/>
      <c r="BJ86" s="182"/>
      <c r="BK86" s="182"/>
      <c r="BL86" s="182"/>
      <c r="BM86" s="185"/>
      <c r="BN86" s="247"/>
      <c r="BO86" s="180"/>
      <c r="BP86" s="115" t="s">
        <v>1056</v>
      </c>
      <c r="BQ86" s="182">
        <v>4</v>
      </c>
      <c r="BR86" s="182">
        <v>5</v>
      </c>
      <c r="BS86" s="182">
        <v>2</v>
      </c>
      <c r="BT86" s="185">
        <v>3.7</v>
      </c>
      <c r="BU86" s="247">
        <v>322.68036297965216</v>
      </c>
      <c r="BV86" s="180"/>
      <c r="BW86" s="115"/>
      <c r="BX86" s="185"/>
      <c r="BY86" s="247"/>
      <c r="BZ86" s="180"/>
      <c r="CA86" s="115"/>
      <c r="CB86" s="182"/>
      <c r="CC86" s="182"/>
      <c r="CD86" s="185"/>
      <c r="CE86" s="248"/>
      <c r="CF86" s="249"/>
      <c r="CG86" s="250"/>
    </row>
    <row r="87" spans="1:85" s="251" customFormat="1" ht="12.75" customHeight="1" x14ac:dyDescent="0.2">
      <c r="A87" s="33">
        <v>23</v>
      </c>
      <c r="B87" s="112" t="s">
        <v>44</v>
      </c>
      <c r="C87" s="112" t="s">
        <v>886</v>
      </c>
      <c r="D87" s="34" t="s">
        <v>219</v>
      </c>
      <c r="E87" s="113" t="s">
        <v>424</v>
      </c>
      <c r="F87" s="114"/>
      <c r="G87" s="414">
        <f>BD87+AX87+AR87+AG87+U87+O87+AA87+AM87</f>
        <v>66.268777984109448</v>
      </c>
      <c r="H87" s="156">
        <f>BD87+AX87+AR87+AG87+U87+O87+AA87+BN87+BU87+BY87+CE87+AM87</f>
        <v>315.67978503941896</v>
      </c>
      <c r="I87" s="192">
        <f>COUNTA(L87,Q87,W87,AC87,AI87,AO87,AT87,AZ87,BF87,BP87,BW87,CA87)</f>
        <v>3</v>
      </c>
      <c r="J87" s="192">
        <f>COUNTA(M87,N87,R87,S87,Y87,T87,X87,Z87,AD87,AE87,AF87,AP87,AJ87,AK87,AL87,AQ87,AU87,AV87,AW87,BA87,BB87,BC87,BG87,BH87,BI87,BL87,BM87,BQ87,BS87,BT87,BX87,CB87,CC87,#REF!,CD87)</f>
        <v>10</v>
      </c>
      <c r="K87" s="181"/>
      <c r="L87" s="115"/>
      <c r="M87" s="182"/>
      <c r="N87" s="182"/>
      <c r="O87" s="183"/>
      <c r="P87" s="184"/>
      <c r="Q87" s="115"/>
      <c r="R87" s="182"/>
      <c r="S87" s="182"/>
      <c r="T87" s="185"/>
      <c r="U87" s="186"/>
      <c r="V87" s="184"/>
      <c r="W87" s="115"/>
      <c r="X87" s="182"/>
      <c r="Y87" s="182"/>
      <c r="Z87" s="182"/>
      <c r="AA87" s="183"/>
      <c r="AB87" s="184"/>
      <c r="AC87" s="115" t="s">
        <v>75</v>
      </c>
      <c r="AD87" s="182" t="s">
        <v>184</v>
      </c>
      <c r="AE87" s="182">
        <v>6</v>
      </c>
      <c r="AF87" s="185" t="s">
        <v>33</v>
      </c>
      <c r="AG87" s="186">
        <v>66.268777984109448</v>
      </c>
      <c r="AH87" s="180"/>
      <c r="AI87" s="115"/>
      <c r="AJ87" s="134"/>
      <c r="AK87" s="134"/>
      <c r="AL87" s="185"/>
      <c r="AM87" s="247"/>
      <c r="AN87" s="180"/>
      <c r="AO87" s="115"/>
      <c r="AP87" s="194"/>
      <c r="AQ87" s="185"/>
      <c r="AR87" s="186"/>
      <c r="AS87" s="180"/>
      <c r="AT87" s="116"/>
      <c r="AU87" s="182"/>
      <c r="AV87" s="182"/>
      <c r="AW87" s="185"/>
      <c r="AX87" s="186"/>
      <c r="AY87" s="180"/>
      <c r="AZ87" s="115"/>
      <c r="BA87" s="182"/>
      <c r="BB87" s="182"/>
      <c r="BC87" s="185"/>
      <c r="BD87" s="186"/>
      <c r="BE87" s="187"/>
      <c r="BF87" s="134"/>
      <c r="BG87" s="182"/>
      <c r="BH87" s="182"/>
      <c r="BI87" s="182"/>
      <c r="BJ87" s="182"/>
      <c r="BK87" s="182"/>
      <c r="BL87" s="182"/>
      <c r="BM87" s="185"/>
      <c r="BN87" s="247"/>
      <c r="BO87" s="180"/>
      <c r="BP87" s="115" t="s">
        <v>1056</v>
      </c>
      <c r="BQ87" s="182">
        <v>6</v>
      </c>
      <c r="BR87" s="182">
        <v>7</v>
      </c>
      <c r="BS87" s="182">
        <v>4</v>
      </c>
      <c r="BT87" s="185" t="s">
        <v>32</v>
      </c>
      <c r="BU87" s="247">
        <v>190.80686955566995</v>
      </c>
      <c r="BV87" s="180"/>
      <c r="BW87" s="115"/>
      <c r="BX87" s="185"/>
      <c r="BY87" s="247"/>
      <c r="BZ87" s="180"/>
      <c r="CA87" s="115" t="s">
        <v>71</v>
      </c>
      <c r="CB87" s="182">
        <v>5</v>
      </c>
      <c r="CC87" s="182" t="s">
        <v>32</v>
      </c>
      <c r="CD87" s="185" t="s">
        <v>33</v>
      </c>
      <c r="CE87" s="248">
        <v>58.604137499639521</v>
      </c>
      <c r="CF87" s="249"/>
      <c r="CG87" s="250"/>
    </row>
    <row r="88" spans="1:85" s="251" customFormat="1" ht="12.75" customHeight="1" x14ac:dyDescent="0.2">
      <c r="A88" s="33">
        <v>24</v>
      </c>
      <c r="B88" s="112" t="s">
        <v>44</v>
      </c>
      <c r="C88" s="112" t="s">
        <v>1050</v>
      </c>
      <c r="D88" s="34" t="s">
        <v>1051</v>
      </c>
      <c r="E88" s="113" t="s">
        <v>1052</v>
      </c>
      <c r="F88" s="114"/>
      <c r="G88" s="414"/>
      <c r="H88" s="156">
        <f>BD88+AX88+AR88+AG88+U88+O88+AA88+BN88+BU88+BY88+CE88+AM88</f>
        <v>314.47338949687639</v>
      </c>
      <c r="I88" s="192">
        <f>COUNTA(L88,Q88,W88,AC88,AI88,AO88,AT88,AZ88,BF88,BP88,BW88,CA88)</f>
        <v>2</v>
      </c>
      <c r="J88" s="192">
        <f>COUNTA(M88,N88,R88,S88,Y88,T88,X88,Z88,AD88,AE88,AF88,AP88,AJ88,AK88,AL88,AQ88,AU88,AV88,AW88,BA88,BB88,BC88,BG88,BH88,BI88,BL88,BM88,BQ88,BS88,BT88,BX88,CB88,CC88,#REF!,CD88)</f>
        <v>7</v>
      </c>
      <c r="K88" s="181"/>
      <c r="L88" s="115"/>
      <c r="M88" s="182"/>
      <c r="N88" s="182"/>
      <c r="O88" s="183"/>
      <c r="P88" s="184"/>
      <c r="Q88" s="115"/>
      <c r="R88" s="182"/>
      <c r="S88" s="182"/>
      <c r="T88" s="185"/>
      <c r="U88" s="186"/>
      <c r="V88" s="184"/>
      <c r="W88" s="115"/>
      <c r="X88" s="182"/>
      <c r="Y88" s="182"/>
      <c r="Z88" s="182"/>
      <c r="AA88" s="183"/>
      <c r="AB88" s="184"/>
      <c r="AC88" s="115"/>
      <c r="AD88" s="182"/>
      <c r="AE88" s="182"/>
      <c r="AF88" s="185"/>
      <c r="AG88" s="186"/>
      <c r="AH88" s="180"/>
      <c r="AI88" s="115"/>
      <c r="AJ88" s="134"/>
      <c r="AK88" s="134"/>
      <c r="AL88" s="185"/>
      <c r="AM88" s="247"/>
      <c r="AN88" s="180"/>
      <c r="AO88" s="115"/>
      <c r="AP88" s="194"/>
      <c r="AQ88" s="185"/>
      <c r="AR88" s="186"/>
      <c r="AS88" s="180"/>
      <c r="AT88" s="116"/>
      <c r="AU88" s="182"/>
      <c r="AV88" s="182"/>
      <c r="AW88" s="185"/>
      <c r="AX88" s="186"/>
      <c r="AY88" s="180"/>
      <c r="AZ88" s="115"/>
      <c r="BA88" s="182"/>
      <c r="BB88" s="182"/>
      <c r="BC88" s="185"/>
      <c r="BD88" s="186"/>
      <c r="BE88" s="187"/>
      <c r="BF88" s="134"/>
      <c r="BG88" s="182"/>
      <c r="BH88" s="182"/>
      <c r="BI88" s="182"/>
      <c r="BJ88" s="182"/>
      <c r="BK88" s="182"/>
      <c r="BL88" s="182"/>
      <c r="BM88" s="185"/>
      <c r="BN88" s="247"/>
      <c r="BO88" s="180"/>
      <c r="BP88" s="115" t="s">
        <v>1044</v>
      </c>
      <c r="BQ88" s="182">
        <v>4</v>
      </c>
      <c r="BR88" s="182">
        <v>5</v>
      </c>
      <c r="BS88" s="182">
        <v>5</v>
      </c>
      <c r="BT88" s="185" t="s">
        <v>32</v>
      </c>
      <c r="BU88" s="247">
        <v>162.49579834328483</v>
      </c>
      <c r="BV88" s="180"/>
      <c r="BW88" s="115"/>
      <c r="BX88" s="185"/>
      <c r="BY88" s="247"/>
      <c r="BZ88" s="180"/>
      <c r="CA88" s="115" t="s">
        <v>71</v>
      </c>
      <c r="CB88" s="182">
        <v>1</v>
      </c>
      <c r="CC88" s="182" t="s">
        <v>32</v>
      </c>
      <c r="CD88" s="185">
        <v>6</v>
      </c>
      <c r="CE88" s="248">
        <v>151.97759115359156</v>
      </c>
      <c r="CF88" s="249"/>
      <c r="CG88" s="250"/>
    </row>
    <row r="89" spans="1:85" s="251" customFormat="1" ht="12.75" customHeight="1" x14ac:dyDescent="0.2">
      <c r="A89" s="33">
        <v>36</v>
      </c>
      <c r="B89" s="112" t="s">
        <v>45</v>
      </c>
      <c r="C89" s="112" t="s">
        <v>897</v>
      </c>
      <c r="D89" s="34" t="s">
        <v>618</v>
      </c>
      <c r="E89" s="113" t="s">
        <v>619</v>
      </c>
      <c r="F89" s="114"/>
      <c r="G89" s="414">
        <f>BD89+AX89+AR89+AG89+U89+O89+AA89+AM89</f>
        <v>303.97940008672037</v>
      </c>
      <c r="H89" s="156">
        <f>BD89+AX89+AR89+AG89+U89+O89+AA89+BN89+BU89+BY89+CE89+AM89</f>
        <v>303.97940008672037</v>
      </c>
      <c r="I89" s="192">
        <f>COUNTA(L89,Q89,W89,AC89,AI89,AO89,AT89,AZ89,BF89,BP89,BW89,CA89)</f>
        <v>1</v>
      </c>
      <c r="J89" s="192">
        <f>COUNTA(M89,N89,R89,S89,Y89,T89,X89,Z89,AD89,AE89,AF89,AP89,AJ89,AK89,AL89,AQ89,AU89,AV89,AW89,BA89,BB89,BC89,BG89,BH89,BI89,BL89,BM89,BQ89,BS89,BT89,BX89,CB89,CC89,#REF!,CD89)</f>
        <v>4</v>
      </c>
      <c r="K89" s="181"/>
      <c r="L89" s="115"/>
      <c r="M89" s="182"/>
      <c r="N89" s="182"/>
      <c r="O89" s="183"/>
      <c r="P89" s="184"/>
      <c r="Q89" s="115"/>
      <c r="R89" s="182"/>
      <c r="S89" s="182"/>
      <c r="T89" s="185"/>
      <c r="U89" s="186"/>
      <c r="V89" s="184"/>
      <c r="W89" s="115"/>
      <c r="X89" s="182"/>
      <c r="Y89" s="182"/>
      <c r="Z89" s="182"/>
      <c r="AA89" s="183"/>
      <c r="AB89" s="184"/>
      <c r="AC89" s="115" t="s">
        <v>620</v>
      </c>
      <c r="AD89" s="182">
        <v>2</v>
      </c>
      <c r="AE89" s="182">
        <v>1</v>
      </c>
      <c r="AF89" s="185">
        <v>2</v>
      </c>
      <c r="AG89" s="186">
        <v>303.97940008672037</v>
      </c>
      <c r="AH89" s="180"/>
      <c r="AI89" s="115"/>
      <c r="AJ89" s="134"/>
      <c r="AK89" s="134"/>
      <c r="AL89" s="185"/>
      <c r="AM89" s="247"/>
      <c r="AN89" s="180"/>
      <c r="AO89" s="115"/>
      <c r="AP89" s="194"/>
      <c r="AQ89" s="185"/>
      <c r="AR89" s="186"/>
      <c r="AS89" s="180"/>
      <c r="AT89" s="116"/>
      <c r="AU89" s="182"/>
      <c r="AV89" s="182"/>
      <c r="AW89" s="185"/>
      <c r="AX89" s="186"/>
      <c r="AY89" s="180"/>
      <c r="AZ89" s="115"/>
      <c r="BA89" s="182"/>
      <c r="BB89" s="182"/>
      <c r="BC89" s="185"/>
      <c r="BD89" s="186"/>
      <c r="BE89" s="187"/>
      <c r="BF89" s="134"/>
      <c r="BG89" s="182"/>
      <c r="BH89" s="182"/>
      <c r="BI89" s="182"/>
      <c r="BJ89" s="182"/>
      <c r="BK89" s="182"/>
      <c r="BL89" s="182"/>
      <c r="BM89" s="185"/>
      <c r="BN89" s="247"/>
      <c r="BO89" s="180"/>
      <c r="BP89" s="115"/>
      <c r="BQ89" s="182"/>
      <c r="BR89" s="182"/>
      <c r="BS89" s="182"/>
      <c r="BT89" s="185"/>
      <c r="BU89" s="247"/>
      <c r="BV89" s="180"/>
      <c r="BW89" s="115"/>
      <c r="BX89" s="185"/>
      <c r="BY89" s="247"/>
      <c r="BZ89" s="180"/>
      <c r="CA89" s="115"/>
      <c r="CB89" s="182"/>
      <c r="CC89" s="182"/>
      <c r="CD89" s="185"/>
      <c r="CE89" s="248"/>
      <c r="CF89" s="249"/>
      <c r="CG89" s="250"/>
    </row>
    <row r="90" spans="1:85" s="251" customFormat="1" ht="12.75" customHeight="1" x14ac:dyDescent="0.2">
      <c r="A90" s="33">
        <v>37</v>
      </c>
      <c r="B90" s="112" t="s">
        <v>45</v>
      </c>
      <c r="C90" s="112" t="s">
        <v>978</v>
      </c>
      <c r="D90" s="34" t="s">
        <v>332</v>
      </c>
      <c r="E90" s="113" t="s">
        <v>333</v>
      </c>
      <c r="F90" s="114"/>
      <c r="G90" s="414">
        <f>BD90+AX90+AR90+AG90+U90+O90+AA90+AM90</f>
        <v>298.78689771404743</v>
      </c>
      <c r="H90" s="156">
        <f>BD90+AX90+AR90+AG90+U90+O90+AA90+BN90+BU90+BY90+CE90+AM90</f>
        <v>298.78689771404743</v>
      </c>
      <c r="I90" s="192">
        <f>COUNTA(L90,Q90,W90,AC90,AI90,AO90,AT90,AZ90,BF90,BP90,BW90,CA90)</f>
        <v>2</v>
      </c>
      <c r="J90" s="192">
        <f>COUNTA(M90,N90,R90,S90,Y90,T90,X90,Z90,AD90,AE90,AF90,AP90,AJ90,AK90,AL90,AQ90,AU90,AV90,AW90,BA90,BB90,BC90,BG90,BH90,BI90,BL90,BM90,BQ90,BS90,BT90,BX90,CB90,CC90,#REF!,CD90)</f>
        <v>7</v>
      </c>
      <c r="K90" s="181"/>
      <c r="L90" s="115"/>
      <c r="M90" s="182"/>
      <c r="N90" s="182"/>
      <c r="O90" s="183"/>
      <c r="P90" s="184"/>
      <c r="Q90" s="115"/>
      <c r="R90" s="182"/>
      <c r="S90" s="182"/>
      <c r="T90" s="185"/>
      <c r="U90" s="186"/>
      <c r="V90" s="184"/>
      <c r="W90" s="115" t="s">
        <v>6</v>
      </c>
      <c r="X90" s="182">
        <v>7</v>
      </c>
      <c r="Y90" s="182" t="s">
        <v>32</v>
      </c>
      <c r="Z90" s="182" t="s">
        <v>32</v>
      </c>
      <c r="AA90" s="183">
        <v>65.599310087803318</v>
      </c>
      <c r="AB90" s="184"/>
      <c r="AC90" s="115"/>
      <c r="AD90" s="182"/>
      <c r="AE90" s="182"/>
      <c r="AF90" s="185"/>
      <c r="AG90" s="186"/>
      <c r="AH90" s="180"/>
      <c r="AI90" s="115"/>
      <c r="AJ90" s="134"/>
      <c r="AK90" s="134"/>
      <c r="AL90" s="185"/>
      <c r="AM90" s="247"/>
      <c r="AN90" s="180"/>
      <c r="AO90" s="115"/>
      <c r="AP90" s="194"/>
      <c r="AQ90" s="185"/>
      <c r="AR90" s="186"/>
      <c r="AS90" s="180"/>
      <c r="AT90" s="116" t="s">
        <v>6</v>
      </c>
      <c r="AU90" s="182">
        <v>4</v>
      </c>
      <c r="AV90" s="182">
        <v>4</v>
      </c>
      <c r="AW90" s="185">
        <v>3</v>
      </c>
      <c r="AX90" s="186">
        <v>233.18758762624412</v>
      </c>
      <c r="AY90" s="180"/>
      <c r="AZ90" s="115"/>
      <c r="BA90" s="182"/>
      <c r="BB90" s="182"/>
      <c r="BC90" s="185"/>
      <c r="BD90" s="186"/>
      <c r="BE90" s="187"/>
      <c r="BF90" s="134"/>
      <c r="BG90" s="182"/>
      <c r="BH90" s="182"/>
      <c r="BI90" s="182"/>
      <c r="BJ90" s="182"/>
      <c r="BK90" s="182"/>
      <c r="BL90" s="182"/>
      <c r="BM90" s="185"/>
      <c r="BN90" s="247"/>
      <c r="BO90" s="180"/>
      <c r="BP90" s="115"/>
      <c r="BQ90" s="182"/>
      <c r="BR90" s="182"/>
      <c r="BS90" s="182"/>
      <c r="BT90" s="185"/>
      <c r="BU90" s="247"/>
      <c r="BV90" s="180"/>
      <c r="BW90" s="115"/>
      <c r="BX90" s="185"/>
      <c r="BY90" s="247"/>
      <c r="BZ90" s="180"/>
      <c r="CA90" s="115"/>
      <c r="CB90" s="182"/>
      <c r="CC90" s="182"/>
      <c r="CD90" s="185"/>
      <c r="CE90" s="248"/>
      <c r="CF90" s="249"/>
      <c r="CG90" s="250"/>
    </row>
    <row r="91" spans="1:85" s="251" customFormat="1" ht="12.75" customHeight="1" x14ac:dyDescent="0.2">
      <c r="A91" s="33">
        <v>24</v>
      </c>
      <c r="B91" s="112" t="s">
        <v>46</v>
      </c>
      <c r="C91" s="112" t="s">
        <v>1167</v>
      </c>
      <c r="D91" s="34" t="s">
        <v>1165</v>
      </c>
      <c r="E91" s="113" t="s">
        <v>1166</v>
      </c>
      <c r="F91" s="114"/>
      <c r="G91" s="414"/>
      <c r="H91" s="156">
        <f>BD91+AX91+AR91+AG91+U91+O91+AA91+BN91+BU91+BY91+CE91+AM91</f>
        <v>297.09389913583499</v>
      </c>
      <c r="I91" s="192">
        <f>COUNTA(L91,Q91,W91,AC91,AI91,AO91,AT91,AZ91,BF91,BP91,BW91,CA91)</f>
        <v>3</v>
      </c>
      <c r="J91" s="192">
        <f>COUNTA(M91,N91,R91,S91,Y91,T91,X91,Z91,AD91,AE91,AF91,AP91,AJ91,AK91,AL91,AQ91,AU91,AV91,AW91,BA91,BB91,BC91,BG91,BH91,BI91,BL91,BM91,BQ91,BS91,BT91,BX91,CB91,CC91,#REF!,CD91)</f>
        <v>8</v>
      </c>
      <c r="K91" s="181"/>
      <c r="L91" s="115"/>
      <c r="M91" s="182"/>
      <c r="N91" s="182"/>
      <c r="O91" s="183"/>
      <c r="P91" s="184"/>
      <c r="Q91" s="115"/>
      <c r="R91" s="182"/>
      <c r="S91" s="182"/>
      <c r="T91" s="185"/>
      <c r="U91" s="186"/>
      <c r="V91" s="184"/>
      <c r="W91" s="115"/>
      <c r="X91" s="182"/>
      <c r="Y91" s="182"/>
      <c r="Z91" s="182"/>
      <c r="AA91" s="183"/>
      <c r="AB91" s="184"/>
      <c r="AC91" s="115"/>
      <c r="AD91" s="182"/>
      <c r="AE91" s="182"/>
      <c r="AF91" s="185"/>
      <c r="AG91" s="186"/>
      <c r="AH91" s="180"/>
      <c r="AI91" s="115"/>
      <c r="AJ91" s="134"/>
      <c r="AK91" s="134"/>
      <c r="AL91" s="185"/>
      <c r="AM91" s="247"/>
      <c r="AN91" s="180"/>
      <c r="AO91" s="115"/>
      <c r="AP91" s="194"/>
      <c r="AQ91" s="185"/>
      <c r="AR91" s="186"/>
      <c r="AS91" s="180"/>
      <c r="AT91" s="116"/>
      <c r="AU91" s="182"/>
      <c r="AV91" s="182"/>
      <c r="AW91" s="185"/>
      <c r="AX91" s="186"/>
      <c r="AY91" s="180"/>
      <c r="AZ91" s="115"/>
      <c r="BA91" s="182"/>
      <c r="BB91" s="182"/>
      <c r="BC91" s="185"/>
      <c r="BD91" s="186"/>
      <c r="BE91" s="187"/>
      <c r="BF91" s="134"/>
      <c r="BG91" s="182"/>
      <c r="BH91" s="182"/>
      <c r="BI91" s="182"/>
      <c r="BJ91" s="182"/>
      <c r="BK91" s="182"/>
      <c r="BL91" s="182"/>
      <c r="BM91" s="185"/>
      <c r="BN91" s="247"/>
      <c r="BO91" s="180"/>
      <c r="BP91" s="115" t="s">
        <v>77</v>
      </c>
      <c r="BQ91" s="182">
        <v>2</v>
      </c>
      <c r="BR91" s="182">
        <v>5</v>
      </c>
      <c r="BS91" s="182">
        <v>7</v>
      </c>
      <c r="BT91" s="185" t="s">
        <v>32</v>
      </c>
      <c r="BU91" s="247">
        <v>164.04481794314225</v>
      </c>
      <c r="BV91" s="180"/>
      <c r="BW91" s="115" t="s">
        <v>46</v>
      </c>
      <c r="BX91" s="185" t="s">
        <v>32</v>
      </c>
      <c r="BY91" s="247">
        <v>9.0909090909090917</v>
      </c>
      <c r="BZ91" s="180"/>
      <c r="CA91" s="115" t="s">
        <v>77</v>
      </c>
      <c r="CB91" s="182">
        <v>4</v>
      </c>
      <c r="CC91" s="182" t="s">
        <v>32</v>
      </c>
      <c r="CD91" s="185">
        <v>8</v>
      </c>
      <c r="CE91" s="248">
        <v>123.95817210178363</v>
      </c>
      <c r="CF91" s="249"/>
      <c r="CG91" s="250"/>
    </row>
    <row r="92" spans="1:85" s="251" customFormat="1" ht="12.75" customHeight="1" x14ac:dyDescent="0.2">
      <c r="A92" s="33">
        <v>25</v>
      </c>
      <c r="B92" s="112" t="s">
        <v>46</v>
      </c>
      <c r="C92" s="112" t="s">
        <v>364</v>
      </c>
      <c r="D92" s="34" t="s">
        <v>365</v>
      </c>
      <c r="E92" s="113" t="s">
        <v>366</v>
      </c>
      <c r="F92" s="114"/>
      <c r="G92" s="414">
        <f>BD92+AX92+AR92+AG92+U92+O92+AA92+AM92</f>
        <v>290.76091271571948</v>
      </c>
      <c r="H92" s="156">
        <f>BD92+AX92+AR92+AG92+U92+O92+AA92+BN92+BU92+BY92+CE92+AM92</f>
        <v>290.76091271571948</v>
      </c>
      <c r="I92" s="192">
        <f>COUNTA(L92,Q92,W92,AC92,AI92,AO92,AT92,AZ92,BF92,BP92,BW92,CA92)</f>
        <v>1</v>
      </c>
      <c r="J92" s="192">
        <f>COUNTA(M92,N92,R92,S92,Y92,T92,X92,Z92,AD92,AE92,AF92,AP92,AJ92,AK92,AL92,AQ92,AU92,AV92,AW92,BA92,BB92,BC92,BG92,BH92,BI92,BL92,BM92,BQ92,BS92,BT92,BX92,CB92,CC92,#REF!,CD92)</f>
        <v>4</v>
      </c>
      <c r="K92" s="181"/>
      <c r="L92" s="115"/>
      <c r="M92" s="182"/>
      <c r="N92" s="182"/>
      <c r="O92" s="183"/>
      <c r="P92" s="184"/>
      <c r="Q92" s="115" t="s">
        <v>46</v>
      </c>
      <c r="R92" s="182">
        <v>2</v>
      </c>
      <c r="S92" s="182">
        <v>1</v>
      </c>
      <c r="T92" s="185">
        <v>2</v>
      </c>
      <c r="U92" s="186">
        <v>290.76091271571948</v>
      </c>
      <c r="V92" s="184"/>
      <c r="W92" s="115"/>
      <c r="X92" s="182"/>
      <c r="Y92" s="182"/>
      <c r="Z92" s="182"/>
      <c r="AA92" s="183"/>
      <c r="AB92" s="184"/>
      <c r="AC92" s="115"/>
      <c r="AD92" s="182"/>
      <c r="AE92" s="182"/>
      <c r="AF92" s="185"/>
      <c r="AG92" s="186"/>
      <c r="AH92" s="180"/>
      <c r="AI92" s="115"/>
      <c r="AJ92" s="134"/>
      <c r="AK92" s="134"/>
      <c r="AL92" s="185"/>
      <c r="AM92" s="247"/>
      <c r="AN92" s="180"/>
      <c r="AO92" s="115"/>
      <c r="AP92" s="194"/>
      <c r="AQ92" s="185"/>
      <c r="AR92" s="186"/>
      <c r="AS92" s="180"/>
      <c r="AT92" s="116"/>
      <c r="AU92" s="182"/>
      <c r="AV92" s="182"/>
      <c r="AW92" s="185"/>
      <c r="AX92" s="186"/>
      <c r="AY92" s="180"/>
      <c r="AZ92" s="115"/>
      <c r="BA92" s="182"/>
      <c r="BB92" s="182"/>
      <c r="BC92" s="185"/>
      <c r="BD92" s="186"/>
      <c r="BE92" s="187"/>
      <c r="BF92" s="134"/>
      <c r="BG92" s="182"/>
      <c r="BH92" s="182"/>
      <c r="BI92" s="182"/>
      <c r="BJ92" s="182"/>
      <c r="BK92" s="182"/>
      <c r="BL92" s="182"/>
      <c r="BM92" s="185"/>
      <c r="BN92" s="247"/>
      <c r="BO92" s="180"/>
      <c r="BP92" s="115"/>
      <c r="BQ92" s="182"/>
      <c r="BR92" s="182"/>
      <c r="BS92" s="182"/>
      <c r="BT92" s="185"/>
      <c r="BU92" s="247"/>
      <c r="BV92" s="180"/>
      <c r="BW92" s="115"/>
      <c r="BX92" s="185"/>
      <c r="BY92" s="247"/>
      <c r="BZ92" s="180"/>
      <c r="CA92" s="115"/>
      <c r="CB92" s="182"/>
      <c r="CC92" s="182"/>
      <c r="CD92" s="185"/>
      <c r="CE92" s="248"/>
      <c r="CF92" s="249"/>
      <c r="CG92" s="250"/>
    </row>
    <row r="93" spans="1:85" s="251" customFormat="1" ht="12.75" customHeight="1" x14ac:dyDescent="0.2">
      <c r="A93" s="33">
        <v>38</v>
      </c>
      <c r="B93" s="112" t="s">
        <v>45</v>
      </c>
      <c r="C93" s="112" t="s">
        <v>1032</v>
      </c>
      <c r="D93" s="34" t="s">
        <v>1033</v>
      </c>
      <c r="E93" s="113" t="s">
        <v>1034</v>
      </c>
      <c r="F93" s="114"/>
      <c r="G93" s="414"/>
      <c r="H93" s="156">
        <f>BD93+AX93+AR93+AG93+U93+O93+AA93+BN93+BU93+BY93+CE93+AM93</f>
        <v>270.18849184778026</v>
      </c>
      <c r="I93" s="192">
        <f>COUNTA(L93,Q93,W93,AC93,AI93,AO93,AT93,AZ93,BF93,BP93,BW93,CA93)</f>
        <v>1</v>
      </c>
      <c r="J93" s="192">
        <f>COUNTA(M93,N93,R93,S93,Y93,T93,X93,Z93,AD93,AE93,AF93,AP93,AJ93,AK93,AL93,AQ93,AU93,AV93,AW93,BA93,BB93,BC93,BG93,BH93,BI93,BL93,BM93,BQ93,BS93,BT93,BX93,CB93,CC93,#REF!,CD93)</f>
        <v>6</v>
      </c>
      <c r="K93" s="181"/>
      <c r="L93" s="115"/>
      <c r="M93" s="182"/>
      <c r="N93" s="182"/>
      <c r="O93" s="183"/>
      <c r="P93" s="184"/>
      <c r="Q93" s="115"/>
      <c r="R93" s="182"/>
      <c r="S93" s="182"/>
      <c r="T93" s="185"/>
      <c r="U93" s="186"/>
      <c r="V93" s="184"/>
      <c r="W93" s="115"/>
      <c r="X93" s="182"/>
      <c r="Y93" s="182"/>
      <c r="Z93" s="182"/>
      <c r="AA93" s="183"/>
      <c r="AB93" s="184"/>
      <c r="AC93" s="115"/>
      <c r="AD93" s="182"/>
      <c r="AE93" s="182"/>
      <c r="AF93" s="185"/>
      <c r="AG93" s="186"/>
      <c r="AH93" s="180"/>
      <c r="AI93" s="115"/>
      <c r="AJ93" s="134"/>
      <c r="AK93" s="134"/>
      <c r="AL93" s="185"/>
      <c r="AM93" s="247"/>
      <c r="AN93" s="180"/>
      <c r="AO93" s="115"/>
      <c r="AP93" s="194"/>
      <c r="AQ93" s="185"/>
      <c r="AR93" s="186"/>
      <c r="AS93" s="180"/>
      <c r="AT93" s="116"/>
      <c r="AU93" s="182"/>
      <c r="AV93" s="182"/>
      <c r="AW93" s="185"/>
      <c r="AX93" s="186"/>
      <c r="AY93" s="180"/>
      <c r="AZ93" s="115"/>
      <c r="BA93" s="182"/>
      <c r="BB93" s="182"/>
      <c r="BC93" s="185"/>
      <c r="BD93" s="186"/>
      <c r="BE93" s="187"/>
      <c r="BF93" s="134" t="s">
        <v>45</v>
      </c>
      <c r="BG93" s="182" t="s">
        <v>32</v>
      </c>
      <c r="BH93" s="182">
        <v>2</v>
      </c>
      <c r="BI93" s="182">
        <v>3</v>
      </c>
      <c r="BJ93" s="182">
        <v>2</v>
      </c>
      <c r="BK93" s="182" t="s">
        <v>32</v>
      </c>
      <c r="BL93" s="182" t="s">
        <v>32</v>
      </c>
      <c r="BM93" s="185" t="s">
        <v>33</v>
      </c>
      <c r="BN93" s="247">
        <v>270.18849184778026</v>
      </c>
      <c r="BO93" s="180"/>
      <c r="BP93" s="115"/>
      <c r="BQ93" s="182"/>
      <c r="BR93" s="182"/>
      <c r="BS93" s="182"/>
      <c r="BT93" s="185"/>
      <c r="BU93" s="247"/>
      <c r="BV93" s="180"/>
      <c r="BW93" s="115"/>
      <c r="BX93" s="185"/>
      <c r="BY93" s="247"/>
      <c r="BZ93" s="180"/>
      <c r="CA93" s="115"/>
      <c r="CB93" s="182"/>
      <c r="CC93" s="182"/>
      <c r="CD93" s="185"/>
      <c r="CE93" s="248"/>
      <c r="CF93" s="249"/>
      <c r="CG93" s="250"/>
    </row>
    <row r="94" spans="1:85" s="251" customFormat="1" ht="12.75" customHeight="1" x14ac:dyDescent="0.2">
      <c r="A94" s="33">
        <v>39</v>
      </c>
      <c r="B94" s="112" t="s">
        <v>45</v>
      </c>
      <c r="C94" s="112" t="s">
        <v>1314</v>
      </c>
      <c r="D94" s="34" t="s">
        <v>168</v>
      </c>
      <c r="E94" s="113" t="s">
        <v>1315</v>
      </c>
      <c r="F94" s="114"/>
      <c r="G94" s="414"/>
      <c r="H94" s="156">
        <f>BD94+AX94+AR94+AG94+U94+O94+AA94+BN94+BU94+BY94+CE94+AM94</f>
        <v>265.56302500767288</v>
      </c>
      <c r="I94" s="192">
        <f>COUNTA(L94,Q94,W94,AC94,AI94,AO94,AT94,AZ94,BF94,BP94,BW94,CA94)</f>
        <v>1</v>
      </c>
      <c r="J94" s="192">
        <f>COUNTA(M94,N94,R94,S94,Y94,T94,X94,Z94,AD94,AE94,AF94,AP94,AJ94,AK94,AL94,AQ94,AU94,AV94,AW94,BA94,BB94,BC94,BG94,BH94,BI94,BL94,BM94,BQ94,BS94,BT94,BX94,CB94,CC94,#REF!,CD94)</f>
        <v>4</v>
      </c>
      <c r="K94" s="181"/>
      <c r="L94" s="115"/>
      <c r="M94" s="182"/>
      <c r="N94" s="182"/>
      <c r="O94" s="183"/>
      <c r="P94" s="184"/>
      <c r="Q94" s="115"/>
      <c r="R94" s="182"/>
      <c r="S94" s="182"/>
      <c r="T94" s="185"/>
      <c r="U94" s="186"/>
      <c r="V94" s="184"/>
      <c r="W94" s="115"/>
      <c r="X94" s="182"/>
      <c r="Y94" s="182"/>
      <c r="Z94" s="182"/>
      <c r="AA94" s="183"/>
      <c r="AB94" s="184"/>
      <c r="AC94" s="115"/>
      <c r="AD94" s="182"/>
      <c r="AE94" s="182"/>
      <c r="AF94" s="185"/>
      <c r="AG94" s="186"/>
      <c r="AH94" s="180"/>
      <c r="AI94" s="115"/>
      <c r="AJ94" s="134"/>
      <c r="AK94" s="134"/>
      <c r="AL94" s="185"/>
      <c r="AM94" s="247"/>
      <c r="AN94" s="180"/>
      <c r="AO94" s="115"/>
      <c r="AP94" s="194"/>
      <c r="AQ94" s="185"/>
      <c r="AR94" s="186"/>
      <c r="AS94" s="180"/>
      <c r="AT94" s="116"/>
      <c r="AU94" s="182"/>
      <c r="AV94" s="182"/>
      <c r="AW94" s="185"/>
      <c r="AX94" s="186"/>
      <c r="AY94" s="180"/>
      <c r="AZ94" s="115"/>
      <c r="BA94" s="182"/>
      <c r="BB94" s="182"/>
      <c r="BC94" s="185"/>
      <c r="BD94" s="186"/>
      <c r="BE94" s="187"/>
      <c r="BF94" s="134"/>
      <c r="BG94" s="182"/>
      <c r="BH94" s="182"/>
      <c r="BI94" s="182"/>
      <c r="BJ94" s="182"/>
      <c r="BK94" s="182"/>
      <c r="BL94" s="182"/>
      <c r="BM94" s="185"/>
      <c r="BN94" s="247"/>
      <c r="BO94" s="180"/>
      <c r="BP94" s="115"/>
      <c r="BQ94" s="182"/>
      <c r="BR94" s="182"/>
      <c r="BS94" s="182"/>
      <c r="BT94" s="185"/>
      <c r="BU94" s="247"/>
      <c r="BV94" s="180"/>
      <c r="BW94" s="115"/>
      <c r="BX94" s="185"/>
      <c r="BY94" s="247"/>
      <c r="BZ94" s="180"/>
      <c r="CA94" s="115" t="s">
        <v>162</v>
      </c>
      <c r="CB94" s="182">
        <v>3</v>
      </c>
      <c r="CC94" s="182">
        <v>1</v>
      </c>
      <c r="CD94" s="185">
        <v>2</v>
      </c>
      <c r="CE94" s="248">
        <v>265.56302500767288</v>
      </c>
      <c r="CF94" s="249"/>
      <c r="CG94" s="250"/>
    </row>
    <row r="95" spans="1:85" s="251" customFormat="1" ht="12.75" customHeight="1" x14ac:dyDescent="0.2">
      <c r="A95" s="33">
        <v>25</v>
      </c>
      <c r="B95" s="112" t="s">
        <v>44</v>
      </c>
      <c r="C95" s="112" t="s">
        <v>880</v>
      </c>
      <c r="D95" s="34" t="s">
        <v>192</v>
      </c>
      <c r="E95" s="113" t="s">
        <v>444</v>
      </c>
      <c r="F95" s="114"/>
      <c r="G95" s="414">
        <f>BD95+AX95+AR95+AG95+U95+O95+AA95+AM95</f>
        <v>258.57451704846369</v>
      </c>
      <c r="H95" s="156">
        <f>BD95+AX95+AR95+AG95+U95+O95+AA95+BN95+BU95+BY95+CE95+AM95</f>
        <v>258.57451704846369</v>
      </c>
      <c r="I95" s="192">
        <f>COUNTA(L95,Q95,W95,AC95,AI95,AO95,AT95,AZ95,BF95,BP95,BW95,CA95)</f>
        <v>1</v>
      </c>
      <c r="J95" s="192">
        <f>COUNTA(M95,N95,R95,S95,Y95,T95,X95,Z95,AD95,AE95,AF95,AP95,AJ95,AK95,AL95,AQ95,AU95,AV95,AW95,BA95,BB95,BC95,BG95,BH95,BI95,BL95,BM95,BQ95,BS95,BT95,BX95,CB95,CC95,#REF!,CD95)</f>
        <v>4</v>
      </c>
      <c r="K95" s="181"/>
      <c r="L95" s="115"/>
      <c r="M95" s="182"/>
      <c r="N95" s="182"/>
      <c r="O95" s="183"/>
      <c r="P95" s="184"/>
      <c r="Q95" s="115"/>
      <c r="R95" s="182"/>
      <c r="S95" s="182"/>
      <c r="T95" s="185"/>
      <c r="U95" s="186"/>
      <c r="V95" s="184"/>
      <c r="W95" s="115"/>
      <c r="X95" s="182"/>
      <c r="Y95" s="182"/>
      <c r="Z95" s="182"/>
      <c r="AA95" s="183"/>
      <c r="AB95" s="184"/>
      <c r="AC95" s="115" t="s">
        <v>75</v>
      </c>
      <c r="AD95" s="182">
        <v>1</v>
      </c>
      <c r="AE95" s="182">
        <v>8</v>
      </c>
      <c r="AF95" s="185">
        <v>1</v>
      </c>
      <c r="AG95" s="186">
        <v>258.57451704846369</v>
      </c>
      <c r="AH95" s="180"/>
      <c r="AI95" s="115"/>
      <c r="AJ95" s="134"/>
      <c r="AK95" s="134"/>
      <c r="AL95" s="185"/>
      <c r="AM95" s="247"/>
      <c r="AN95" s="180"/>
      <c r="AO95" s="115"/>
      <c r="AP95" s="194"/>
      <c r="AQ95" s="185"/>
      <c r="AR95" s="186"/>
      <c r="AS95" s="180"/>
      <c r="AT95" s="116"/>
      <c r="AU95" s="182"/>
      <c r="AV95" s="182"/>
      <c r="AW95" s="185"/>
      <c r="AX95" s="186"/>
      <c r="AY95" s="180"/>
      <c r="AZ95" s="115"/>
      <c r="BA95" s="182"/>
      <c r="BB95" s="182"/>
      <c r="BC95" s="185"/>
      <c r="BD95" s="186"/>
      <c r="BE95" s="187"/>
      <c r="BF95" s="134"/>
      <c r="BG95" s="182"/>
      <c r="BH95" s="182"/>
      <c r="BI95" s="182"/>
      <c r="BJ95" s="182"/>
      <c r="BK95" s="182"/>
      <c r="BL95" s="182"/>
      <c r="BM95" s="185"/>
      <c r="BN95" s="247"/>
      <c r="BO95" s="180"/>
      <c r="BP95" s="115"/>
      <c r="BQ95" s="182"/>
      <c r="BR95" s="182"/>
      <c r="BS95" s="182"/>
      <c r="BT95" s="185"/>
      <c r="BU95" s="247"/>
      <c r="BV95" s="180"/>
      <c r="BW95" s="115"/>
      <c r="BX95" s="185"/>
      <c r="BY95" s="247"/>
      <c r="BZ95" s="180"/>
      <c r="CA95" s="115"/>
      <c r="CB95" s="182"/>
      <c r="CC95" s="182"/>
      <c r="CD95" s="185"/>
      <c r="CE95" s="248"/>
      <c r="CF95" s="249"/>
      <c r="CG95" s="250"/>
    </row>
    <row r="96" spans="1:85" s="251" customFormat="1" ht="12.75" customHeight="1" x14ac:dyDescent="0.2">
      <c r="A96" s="33">
        <v>40</v>
      </c>
      <c r="B96" s="112" t="s">
        <v>45</v>
      </c>
      <c r="C96" s="112" t="s">
        <v>918</v>
      </c>
      <c r="D96" s="34" t="s">
        <v>919</v>
      </c>
      <c r="E96" s="113" t="s">
        <v>920</v>
      </c>
      <c r="F96" s="114"/>
      <c r="G96" s="414">
        <f>BD96+AX96+AR96+AG96+U96+O96+AA96+AM96</f>
        <v>228.86417001533567</v>
      </c>
      <c r="H96" s="156">
        <f>BD96+AX96+AR96+AG96+U96+O96+AA96+BN96+BU96+BY96+CE96+AM96</f>
        <v>251.94109309225874</v>
      </c>
      <c r="I96" s="192">
        <f>COUNTA(L96,Q96,W96,AC96,AI96,AO96,AT96,AZ96,BF96,BP96,BW96,CA96)</f>
        <v>4</v>
      </c>
      <c r="J96" s="192">
        <f>COUNTA(M96,N96,R96,S96,Y96,T96,X96,Z96,AD96,AE96,AF96,AP96,AJ96,AK96,AL96,AQ96,AU96,AV96,AW96,BA96,BB96,BC96,BG96,BH96,BI96,BL96,BM96,BQ96,BS96,BT96,BX96,CB96,CC96,#REF!,CD96)</f>
        <v>12</v>
      </c>
      <c r="K96" s="181"/>
      <c r="L96" s="115"/>
      <c r="M96" s="182"/>
      <c r="N96" s="182"/>
      <c r="O96" s="183"/>
      <c r="P96" s="184"/>
      <c r="Q96" s="115"/>
      <c r="R96" s="182"/>
      <c r="S96" s="182"/>
      <c r="T96" s="185"/>
      <c r="U96" s="186"/>
      <c r="V96" s="184"/>
      <c r="W96" s="115"/>
      <c r="X96" s="182"/>
      <c r="Y96" s="182"/>
      <c r="Z96" s="182"/>
      <c r="AA96" s="183"/>
      <c r="AB96" s="184"/>
      <c r="AC96" s="115"/>
      <c r="AD96" s="182"/>
      <c r="AE96" s="182"/>
      <c r="AF96" s="185"/>
      <c r="AG96" s="186"/>
      <c r="AH96" s="180"/>
      <c r="AI96" s="115" t="s">
        <v>45</v>
      </c>
      <c r="AJ96" s="134" t="s">
        <v>33</v>
      </c>
      <c r="AK96" s="134" t="s">
        <v>33</v>
      </c>
      <c r="AL96" s="185" t="s">
        <v>32</v>
      </c>
      <c r="AM96" s="247">
        <v>16.666666666666664</v>
      </c>
      <c r="AN96" s="180"/>
      <c r="AO96" s="115" t="s">
        <v>45</v>
      </c>
      <c r="AP96" s="194">
        <v>16</v>
      </c>
      <c r="AQ96" s="185" t="s">
        <v>34</v>
      </c>
      <c r="AR96" s="186">
        <v>33.201208799844629</v>
      </c>
      <c r="AS96" s="180"/>
      <c r="AT96" s="116" t="s">
        <v>6</v>
      </c>
      <c r="AU96" s="182">
        <v>3</v>
      </c>
      <c r="AV96" s="182">
        <v>6</v>
      </c>
      <c r="AW96" s="185">
        <v>7</v>
      </c>
      <c r="AX96" s="186">
        <v>178.99629454882438</v>
      </c>
      <c r="AY96" s="180"/>
      <c r="AZ96" s="115"/>
      <c r="BA96" s="182"/>
      <c r="BB96" s="182"/>
      <c r="BC96" s="185"/>
      <c r="BD96" s="186"/>
      <c r="BE96" s="187"/>
      <c r="BF96" s="134"/>
      <c r="BG96" s="182"/>
      <c r="BH96" s="182"/>
      <c r="BI96" s="182"/>
      <c r="BJ96" s="182"/>
      <c r="BK96" s="182"/>
      <c r="BL96" s="182"/>
      <c r="BM96" s="185"/>
      <c r="BN96" s="247"/>
      <c r="BO96" s="180"/>
      <c r="BP96" s="115" t="s">
        <v>73</v>
      </c>
      <c r="BQ96" s="182" t="s">
        <v>33</v>
      </c>
      <c r="BR96" s="182" t="s">
        <v>32</v>
      </c>
      <c r="BS96" s="182" t="s">
        <v>32</v>
      </c>
      <c r="BT96" s="185" t="s">
        <v>32</v>
      </c>
      <c r="BU96" s="247">
        <v>23.076923076923077</v>
      </c>
      <c r="BV96" s="180"/>
      <c r="BW96" s="115"/>
      <c r="BX96" s="185"/>
      <c r="BY96" s="247"/>
      <c r="BZ96" s="180"/>
      <c r="CA96" s="115"/>
      <c r="CB96" s="182"/>
      <c r="CC96" s="182"/>
      <c r="CD96" s="185"/>
      <c r="CE96" s="248"/>
      <c r="CF96" s="249"/>
      <c r="CG96" s="250"/>
    </row>
    <row r="97" spans="1:85" s="251" customFormat="1" ht="12.75" customHeight="1" x14ac:dyDescent="0.2">
      <c r="A97" s="33">
        <v>26</v>
      </c>
      <c r="B97" s="112" t="s">
        <v>46</v>
      </c>
      <c r="C97" s="112" t="s">
        <v>200</v>
      </c>
      <c r="D97" s="34" t="s">
        <v>128</v>
      </c>
      <c r="E97" s="113" t="s">
        <v>187</v>
      </c>
      <c r="F97" s="114"/>
      <c r="G97" s="414">
        <f>BD97+AX97+AR97+AG97+U97+O97+AA97+AM97</f>
        <v>176.78070537312519</v>
      </c>
      <c r="H97" s="156">
        <f>BD97+AX97+AR97+AG97+U97+O97+AA97+BN97+BU97+BY97+CE97+AM97</f>
        <v>249.670557158479</v>
      </c>
      <c r="I97" s="192">
        <f>COUNTA(L97,Q97,W97,AC97,AI97,AO97,AT97,AZ97,BF97,BP97,BW97,CA97)</f>
        <v>4</v>
      </c>
      <c r="J97" s="192">
        <f>COUNTA(M97,N97,R97,S97,Y97,T97,X97,Z97,AD97,AE97,AF97,AP97,AJ97,AK97,AL97,AQ97,AU97,AV97,AW97,BA97,BB97,BC97,BG97,BH97,BI97,BL97,BM97,BQ97,BS97,BT97,BX97,CB97,CC97,#REF!,CD97)</f>
        <v>12</v>
      </c>
      <c r="K97" s="181"/>
      <c r="L97" s="115"/>
      <c r="M97" s="182"/>
      <c r="N97" s="182"/>
      <c r="O97" s="183"/>
      <c r="P97" s="184"/>
      <c r="Q97" s="115"/>
      <c r="R97" s="182"/>
      <c r="S97" s="182"/>
      <c r="T97" s="185"/>
      <c r="U97" s="186"/>
      <c r="V97" s="184"/>
      <c r="W97" s="115" t="s">
        <v>46</v>
      </c>
      <c r="X97" s="182">
        <v>4</v>
      </c>
      <c r="Y97" s="182" t="s">
        <v>32</v>
      </c>
      <c r="Z97" s="182" t="s">
        <v>32</v>
      </c>
      <c r="AA97" s="183">
        <v>80.969100130080562</v>
      </c>
      <c r="AB97" s="184"/>
      <c r="AC97" s="115"/>
      <c r="AD97" s="182"/>
      <c r="AE97" s="182"/>
      <c r="AF97" s="185"/>
      <c r="AG97" s="186"/>
      <c r="AH97" s="180"/>
      <c r="AI97" s="115"/>
      <c r="AJ97" s="134"/>
      <c r="AK97" s="134"/>
      <c r="AL97" s="185"/>
      <c r="AM97" s="247"/>
      <c r="AN97" s="180"/>
      <c r="AO97" s="115" t="s">
        <v>46</v>
      </c>
      <c r="AP97" s="194">
        <v>13</v>
      </c>
      <c r="AQ97" s="185">
        <v>14</v>
      </c>
      <c r="AR97" s="186">
        <v>45.231685773267749</v>
      </c>
      <c r="AS97" s="180"/>
      <c r="AT97" s="116"/>
      <c r="AU97" s="182"/>
      <c r="AV97" s="182"/>
      <c r="AW97" s="185"/>
      <c r="AX97" s="186"/>
      <c r="AY97" s="180"/>
      <c r="AZ97" s="115" t="s">
        <v>201</v>
      </c>
      <c r="BA97" s="182">
        <v>8</v>
      </c>
      <c r="BB97" s="182">
        <v>7</v>
      </c>
      <c r="BC97" s="185" t="s">
        <v>32</v>
      </c>
      <c r="BD97" s="186">
        <v>50.579919469776868</v>
      </c>
      <c r="BE97" s="187"/>
      <c r="BF97" s="134"/>
      <c r="BG97" s="182"/>
      <c r="BH97" s="182"/>
      <c r="BI97" s="182"/>
      <c r="BJ97" s="182"/>
      <c r="BK97" s="182"/>
      <c r="BL97" s="182"/>
      <c r="BM97" s="185"/>
      <c r="BN97" s="247"/>
      <c r="BO97" s="180"/>
      <c r="BP97" s="115"/>
      <c r="BQ97" s="182"/>
      <c r="BR97" s="182"/>
      <c r="BS97" s="182"/>
      <c r="BT97" s="185"/>
      <c r="BU97" s="247"/>
      <c r="BV97" s="180"/>
      <c r="BW97" s="115"/>
      <c r="BX97" s="185"/>
      <c r="BY97" s="247"/>
      <c r="BZ97" s="180"/>
      <c r="CA97" s="115" t="s">
        <v>78</v>
      </c>
      <c r="CB97" s="182" t="s">
        <v>32</v>
      </c>
      <c r="CC97" s="182">
        <v>5</v>
      </c>
      <c r="CD97" s="185">
        <v>7</v>
      </c>
      <c r="CE97" s="248">
        <v>72.889851785353812</v>
      </c>
      <c r="CF97" s="249"/>
      <c r="CG97" s="250"/>
    </row>
    <row r="98" spans="1:85" s="251" customFormat="1" ht="12.75" customHeight="1" x14ac:dyDescent="0.2">
      <c r="A98" s="33">
        <v>41</v>
      </c>
      <c r="B98" s="112" t="s">
        <v>45</v>
      </c>
      <c r="C98" s="112" t="s">
        <v>1135</v>
      </c>
      <c r="D98" s="34" t="s">
        <v>159</v>
      </c>
      <c r="E98" s="113" t="s">
        <v>1136</v>
      </c>
      <c r="F98" s="114"/>
      <c r="G98" s="414"/>
      <c r="H98" s="156">
        <f>BD98+AX98+AR98+AG98+U98+O98+AA98+BN98+BU98+BY98+CE98+AM98</f>
        <v>245.61420637412317</v>
      </c>
      <c r="I98" s="192">
        <f>COUNTA(L98,Q98,W98,AC98,AI98,AO98,AT98,AZ98,BF98,BP98,BW98,CA98)</f>
        <v>1</v>
      </c>
      <c r="J98" s="192">
        <f>COUNTA(M98,N98,R98,S98,Y98,T98,X98,Z98,AD98,AE98,AF98,AP98,AJ98,AK98,AL98,AQ98,AU98,AV98,AW98,BA98,BB98,BC98,BG98,BH98,BI98,BL98,BM98,BQ98,BS98,BT98,BX98,CB98,CC98,#REF!,CD98)</f>
        <v>4</v>
      </c>
      <c r="K98" s="181"/>
      <c r="L98" s="115"/>
      <c r="M98" s="182"/>
      <c r="N98" s="182"/>
      <c r="O98" s="183"/>
      <c r="P98" s="184"/>
      <c r="Q98" s="115"/>
      <c r="R98" s="182"/>
      <c r="S98" s="182"/>
      <c r="T98" s="185"/>
      <c r="U98" s="186"/>
      <c r="V98" s="184"/>
      <c r="W98" s="115"/>
      <c r="X98" s="182"/>
      <c r="Y98" s="182"/>
      <c r="Z98" s="182"/>
      <c r="AA98" s="183"/>
      <c r="AB98" s="184"/>
      <c r="AC98" s="115"/>
      <c r="AD98" s="182"/>
      <c r="AE98" s="182"/>
      <c r="AF98" s="185"/>
      <c r="AG98" s="186"/>
      <c r="AH98" s="180"/>
      <c r="AI98" s="115"/>
      <c r="AJ98" s="134"/>
      <c r="AK98" s="134"/>
      <c r="AL98" s="185"/>
      <c r="AM98" s="247"/>
      <c r="AN98" s="180"/>
      <c r="AO98" s="115"/>
      <c r="AP98" s="194"/>
      <c r="AQ98" s="185"/>
      <c r="AR98" s="186"/>
      <c r="AS98" s="180"/>
      <c r="AT98" s="116"/>
      <c r="AU98" s="182"/>
      <c r="AV98" s="182"/>
      <c r="AW98" s="185"/>
      <c r="AX98" s="186"/>
      <c r="AY98" s="180"/>
      <c r="AZ98" s="115"/>
      <c r="BA98" s="182"/>
      <c r="BB98" s="182"/>
      <c r="BC98" s="185"/>
      <c r="BD98" s="186"/>
      <c r="BE98" s="187"/>
      <c r="BF98" s="134"/>
      <c r="BG98" s="182"/>
      <c r="BH98" s="182"/>
      <c r="BI98" s="182"/>
      <c r="BJ98" s="182"/>
      <c r="BK98" s="182"/>
      <c r="BL98" s="182"/>
      <c r="BM98" s="185"/>
      <c r="BN98" s="247"/>
      <c r="BO98" s="180"/>
      <c r="BP98" s="115" t="s">
        <v>73</v>
      </c>
      <c r="BQ98" s="182">
        <v>6</v>
      </c>
      <c r="BR98" s="182">
        <v>3</v>
      </c>
      <c r="BS98" s="182">
        <v>4</v>
      </c>
      <c r="BT98" s="185" t="s">
        <v>32</v>
      </c>
      <c r="BU98" s="247">
        <v>245.61420637412317</v>
      </c>
      <c r="BV98" s="180"/>
      <c r="BW98" s="115"/>
      <c r="BX98" s="185"/>
      <c r="BY98" s="247"/>
      <c r="BZ98" s="180"/>
      <c r="CA98" s="115"/>
      <c r="CB98" s="182"/>
      <c r="CC98" s="182"/>
      <c r="CD98" s="185"/>
      <c r="CE98" s="248"/>
      <c r="CF98" s="249"/>
      <c r="CG98" s="250"/>
    </row>
    <row r="99" spans="1:85" s="251" customFormat="1" ht="12.75" customHeight="1" x14ac:dyDescent="0.2">
      <c r="A99" s="33">
        <v>27</v>
      </c>
      <c r="B99" s="112" t="s">
        <v>46</v>
      </c>
      <c r="C99" s="112" t="s">
        <v>1209</v>
      </c>
      <c r="D99" s="34" t="s">
        <v>1210</v>
      </c>
      <c r="E99" s="113" t="s">
        <v>1211</v>
      </c>
      <c r="F99" s="114"/>
      <c r="G99" s="414"/>
      <c r="H99" s="156">
        <f>BD99+AX99+AR99+AG99+U99+O99+AA99+BN99+BU99+BY99+CE99+AM99</f>
        <v>241.98238268972059</v>
      </c>
      <c r="I99" s="192">
        <f>COUNTA(L99,Q99,W99,AC99,AI99,AO99,AT99,AZ99,BF99,BP99,BW99,CA99)</f>
        <v>1</v>
      </c>
      <c r="J99" s="192">
        <f>COUNTA(M99,N99,R99,S99,Y99,T99,X99,Z99,AD99,AE99,AF99,AP99,AJ99,AK99,AL99,AQ99,AU99,AV99,AW99,BA99,BB99,BC99,BG99,BH99,BI99,BL99,BM99,BQ99,BS99,BT99,BX99,CB99,CC99,#REF!,CD99)</f>
        <v>4</v>
      </c>
      <c r="K99" s="181"/>
      <c r="L99" s="115"/>
      <c r="M99" s="182"/>
      <c r="N99" s="182"/>
      <c r="O99" s="183"/>
      <c r="P99" s="184"/>
      <c r="Q99" s="115"/>
      <c r="R99" s="182"/>
      <c r="S99" s="182"/>
      <c r="T99" s="185"/>
      <c r="U99" s="186"/>
      <c r="V99" s="184"/>
      <c r="W99" s="115"/>
      <c r="X99" s="182"/>
      <c r="Y99" s="182"/>
      <c r="Z99" s="182"/>
      <c r="AA99" s="183"/>
      <c r="AB99" s="184"/>
      <c r="AC99" s="115"/>
      <c r="AD99" s="182"/>
      <c r="AE99" s="182"/>
      <c r="AF99" s="185"/>
      <c r="AG99" s="186"/>
      <c r="AH99" s="180"/>
      <c r="AI99" s="115"/>
      <c r="AJ99" s="134"/>
      <c r="AK99" s="134"/>
      <c r="AL99" s="185"/>
      <c r="AM99" s="247"/>
      <c r="AN99" s="180"/>
      <c r="AO99" s="115"/>
      <c r="AP99" s="194"/>
      <c r="AQ99" s="185"/>
      <c r="AR99" s="186"/>
      <c r="AS99" s="180"/>
      <c r="AT99" s="116"/>
      <c r="AU99" s="182"/>
      <c r="AV99" s="182"/>
      <c r="AW99" s="185"/>
      <c r="AX99" s="186"/>
      <c r="AY99" s="180"/>
      <c r="AZ99" s="115"/>
      <c r="BA99" s="182"/>
      <c r="BB99" s="182"/>
      <c r="BC99" s="185"/>
      <c r="BD99" s="186"/>
      <c r="BE99" s="187"/>
      <c r="BF99" s="134"/>
      <c r="BG99" s="182"/>
      <c r="BH99" s="182"/>
      <c r="BI99" s="182"/>
      <c r="BJ99" s="182"/>
      <c r="BK99" s="182"/>
      <c r="BL99" s="182"/>
      <c r="BM99" s="185"/>
      <c r="BN99" s="247"/>
      <c r="BO99" s="180"/>
      <c r="BP99" s="115"/>
      <c r="BQ99" s="182"/>
      <c r="BR99" s="182"/>
      <c r="BS99" s="182"/>
      <c r="BT99" s="185"/>
      <c r="BU99" s="247"/>
      <c r="BV99" s="180"/>
      <c r="BW99" s="115"/>
      <c r="BX99" s="185"/>
      <c r="BY99" s="247"/>
      <c r="BZ99" s="180"/>
      <c r="CA99" s="115" t="s">
        <v>77</v>
      </c>
      <c r="CB99" s="182">
        <v>3</v>
      </c>
      <c r="CC99" s="182">
        <v>3</v>
      </c>
      <c r="CD99" s="185">
        <v>5</v>
      </c>
      <c r="CE99" s="248">
        <v>241.98238268972059</v>
      </c>
      <c r="CF99" s="249"/>
      <c r="CG99" s="250"/>
    </row>
    <row r="100" spans="1:85" s="251" customFormat="1" ht="12.75" customHeight="1" x14ac:dyDescent="0.2">
      <c r="A100" s="33">
        <v>28</v>
      </c>
      <c r="B100" s="112" t="s">
        <v>46</v>
      </c>
      <c r="C100" s="112">
        <v>1268</v>
      </c>
      <c r="D100" s="34" t="s">
        <v>1112</v>
      </c>
      <c r="E100" s="113" t="s">
        <v>1113</v>
      </c>
      <c r="F100" s="114"/>
      <c r="G100" s="414"/>
      <c r="H100" s="156">
        <f>BD100+AX100+AR100+AG100+U100+O100+AA100+BN100+BU100+BY100+CE100+AM100</f>
        <v>239.03081266048952</v>
      </c>
      <c r="I100" s="192">
        <f>COUNTA(L100,Q100,W100,AC100,AI100,AO100,AT100,AZ100,BF100,BP100,BW100,CA100)</f>
        <v>1</v>
      </c>
      <c r="J100" s="192">
        <f>COUNTA(M100,N100,R100,S100,Y100,T100,X100,Z100,AD100,AE100,AF100,AP100,AJ100,AK100,AL100,AQ100,AU100,AV100,AW100,BA100,BB100,BC100,BG100,BH100,BI100,BL100,BM100,BQ100,BS100,BT100,BX100,CB100,CC100,#REF!,CD100)</f>
        <v>4</v>
      </c>
      <c r="K100" s="181"/>
      <c r="L100" s="115"/>
      <c r="M100" s="182"/>
      <c r="N100" s="182"/>
      <c r="O100" s="183"/>
      <c r="P100" s="184"/>
      <c r="Q100" s="115"/>
      <c r="R100" s="182"/>
      <c r="S100" s="182"/>
      <c r="T100" s="185"/>
      <c r="U100" s="186"/>
      <c r="V100" s="184"/>
      <c r="W100" s="115"/>
      <c r="X100" s="182"/>
      <c r="Y100" s="182"/>
      <c r="Z100" s="182"/>
      <c r="AA100" s="183"/>
      <c r="AB100" s="184"/>
      <c r="AC100" s="115"/>
      <c r="AD100" s="182"/>
      <c r="AE100" s="182"/>
      <c r="AF100" s="185"/>
      <c r="AG100" s="186"/>
      <c r="AH100" s="180"/>
      <c r="AI100" s="115"/>
      <c r="AJ100" s="134"/>
      <c r="AK100" s="134"/>
      <c r="AL100" s="185"/>
      <c r="AM100" s="247"/>
      <c r="AN100" s="180"/>
      <c r="AO100" s="115"/>
      <c r="AP100" s="194"/>
      <c r="AQ100" s="185"/>
      <c r="AR100" s="186"/>
      <c r="AS100" s="180"/>
      <c r="AT100" s="116"/>
      <c r="AU100" s="182"/>
      <c r="AV100" s="182"/>
      <c r="AW100" s="185"/>
      <c r="AX100" s="186"/>
      <c r="AY100" s="180"/>
      <c r="AZ100" s="115"/>
      <c r="BA100" s="182"/>
      <c r="BB100" s="182"/>
      <c r="BC100" s="185"/>
      <c r="BD100" s="186"/>
      <c r="BE100" s="187"/>
      <c r="BF100" s="134"/>
      <c r="BG100" s="182"/>
      <c r="BH100" s="182"/>
      <c r="BI100" s="182"/>
      <c r="BJ100" s="182"/>
      <c r="BK100" s="182"/>
      <c r="BL100" s="182"/>
      <c r="BM100" s="185"/>
      <c r="BN100" s="247"/>
      <c r="BO100" s="180"/>
      <c r="BP100" s="115" t="s">
        <v>77</v>
      </c>
      <c r="BQ100" s="182">
        <v>6</v>
      </c>
      <c r="BR100" s="182">
        <v>3</v>
      </c>
      <c r="BS100" s="182">
        <v>4</v>
      </c>
      <c r="BT100" s="185">
        <v>3</v>
      </c>
      <c r="BU100" s="247">
        <v>239.03081266048952</v>
      </c>
      <c r="BV100" s="180"/>
      <c r="BW100" s="115"/>
      <c r="BX100" s="185"/>
      <c r="BY100" s="247"/>
      <c r="BZ100" s="180"/>
      <c r="CA100" s="115"/>
      <c r="CB100" s="182"/>
      <c r="CC100" s="182"/>
      <c r="CD100" s="185"/>
      <c r="CE100" s="248"/>
      <c r="CF100" s="249"/>
      <c r="CG100" s="250"/>
    </row>
    <row r="101" spans="1:85" s="251" customFormat="1" ht="12.75" customHeight="1" x14ac:dyDescent="0.2">
      <c r="A101" s="33">
        <v>29</v>
      </c>
      <c r="B101" s="112" t="s">
        <v>46</v>
      </c>
      <c r="C101" s="112" t="s">
        <v>940</v>
      </c>
      <c r="D101" s="34" t="s">
        <v>164</v>
      </c>
      <c r="E101" s="113" t="s">
        <v>941</v>
      </c>
      <c r="F101" s="114"/>
      <c r="G101" s="414">
        <f>BD101+AX101+AR101+AG101+U101+O101+AA101+AM101</f>
        <v>25.56057447200487</v>
      </c>
      <c r="H101" s="156">
        <f>BD101+AX101+AR101+AG101+U101+O101+AA101+BN101+BU101+BY101+CE101+AM101</f>
        <v>238.35137462660904</v>
      </c>
      <c r="I101" s="192">
        <f>COUNTA(L101,Q101,W101,AC101,AI101,AO101,AT101,AZ101,BF101,BP101,BW101,CA101)</f>
        <v>2</v>
      </c>
      <c r="J101" s="192">
        <f>COUNTA(M101,N101,R101,S101,Y101,T101,X101,Z101,AD101,AE101,AF101,AP101,AJ101,AK101,AL101,AQ101,AU101,AV101,AW101,BA101,BB101,BC101,BG101,BH101,BI101,BL101,BM101,BQ101,BS101,BT101,BX101,CB101,CC101,#REF!,CD101)</f>
        <v>6</v>
      </c>
      <c r="K101" s="181"/>
      <c r="L101" s="115"/>
      <c r="M101" s="182"/>
      <c r="N101" s="182"/>
      <c r="O101" s="183"/>
      <c r="P101" s="184"/>
      <c r="Q101" s="115"/>
      <c r="R101" s="182"/>
      <c r="S101" s="182"/>
      <c r="T101" s="185"/>
      <c r="U101" s="186"/>
      <c r="V101" s="184"/>
      <c r="W101" s="115"/>
      <c r="X101" s="182"/>
      <c r="Y101" s="182"/>
      <c r="Z101" s="182"/>
      <c r="AA101" s="183"/>
      <c r="AB101" s="184"/>
      <c r="AC101" s="115"/>
      <c r="AD101" s="182"/>
      <c r="AE101" s="182"/>
      <c r="AF101" s="185"/>
      <c r="AG101" s="186"/>
      <c r="AH101" s="180"/>
      <c r="AI101" s="115"/>
      <c r="AJ101" s="134"/>
      <c r="AK101" s="134"/>
      <c r="AL101" s="185"/>
      <c r="AM101" s="247"/>
      <c r="AN101" s="180"/>
      <c r="AO101" s="115" t="s">
        <v>46</v>
      </c>
      <c r="AP101" s="194">
        <v>15</v>
      </c>
      <c r="AQ101" s="185">
        <v>15</v>
      </c>
      <c r="AR101" s="186">
        <v>25.56057447200487</v>
      </c>
      <c r="AS101" s="180"/>
      <c r="AT101" s="116"/>
      <c r="AU101" s="182"/>
      <c r="AV101" s="182"/>
      <c r="AW101" s="185"/>
      <c r="AX101" s="186"/>
      <c r="AY101" s="180"/>
      <c r="AZ101" s="115"/>
      <c r="BA101" s="182"/>
      <c r="BB101" s="182"/>
      <c r="BC101" s="185"/>
      <c r="BD101" s="186"/>
      <c r="BE101" s="187"/>
      <c r="BF101" s="134"/>
      <c r="BG101" s="182"/>
      <c r="BH101" s="182"/>
      <c r="BI101" s="182"/>
      <c r="BJ101" s="182"/>
      <c r="BK101" s="182"/>
      <c r="BL101" s="182"/>
      <c r="BM101" s="185"/>
      <c r="BN101" s="247"/>
      <c r="BO101" s="180"/>
      <c r="BP101" s="115"/>
      <c r="BQ101" s="182"/>
      <c r="BR101" s="182"/>
      <c r="BS101" s="182"/>
      <c r="BT101" s="185"/>
      <c r="BU101" s="247"/>
      <c r="BV101" s="180"/>
      <c r="BW101" s="115"/>
      <c r="BX101" s="185"/>
      <c r="BY101" s="247"/>
      <c r="BZ101" s="180"/>
      <c r="CA101" s="115" t="s">
        <v>77</v>
      </c>
      <c r="CB101" s="182">
        <v>5</v>
      </c>
      <c r="CC101" s="182">
        <v>2</v>
      </c>
      <c r="CD101" s="185">
        <v>7</v>
      </c>
      <c r="CE101" s="248">
        <v>212.79080015460417</v>
      </c>
      <c r="CF101" s="249"/>
      <c r="CG101" s="250"/>
    </row>
    <row r="102" spans="1:85" s="251" customFormat="1" ht="12.75" customHeight="1" x14ac:dyDescent="0.2">
      <c r="A102" s="33">
        <v>30</v>
      </c>
      <c r="B102" s="112" t="s">
        <v>46</v>
      </c>
      <c r="C102" s="112" t="s">
        <v>874</v>
      </c>
      <c r="D102" s="34" t="s">
        <v>800</v>
      </c>
      <c r="E102" s="113" t="s">
        <v>801</v>
      </c>
      <c r="F102" s="114"/>
      <c r="G102" s="414">
        <f>BD102+AX102+AR102+AG102+U102+O102+AA102+AM102</f>
        <v>150.51899467659112</v>
      </c>
      <c r="H102" s="156">
        <f>BD102+AX102+AR102+AG102+U102+O102+AA102+BN102+BU102+BY102+CE102+AM102</f>
        <v>234.95168176633993</v>
      </c>
      <c r="I102" s="192">
        <f>COUNTA(L102,Q102,W102,AC102,AI102,AO102,AT102,AZ102,BF102,BP102,BW102,CA102)</f>
        <v>2</v>
      </c>
      <c r="J102" s="192">
        <f>COUNTA(M102,N102,R102,S102,Y102,T102,X102,Z102,AD102,AE102,AF102,AP102,AJ102,AK102,AL102,AQ102,AU102,AV102,AW102,BA102,BB102,BC102,BG102,BH102,BI102,BL102,BM102,BQ102,BS102,BT102,BX102,CB102,CC102,#REF!,CD102)</f>
        <v>7</v>
      </c>
      <c r="K102" s="181"/>
      <c r="L102" s="115"/>
      <c r="M102" s="182"/>
      <c r="N102" s="182"/>
      <c r="O102" s="183"/>
      <c r="P102" s="184"/>
      <c r="Q102" s="115"/>
      <c r="R102" s="182"/>
      <c r="S102" s="182"/>
      <c r="T102" s="185"/>
      <c r="U102" s="186"/>
      <c r="V102" s="184"/>
      <c r="W102" s="115"/>
      <c r="X102" s="182"/>
      <c r="Y102" s="182"/>
      <c r="Z102" s="182"/>
      <c r="AA102" s="183"/>
      <c r="AB102" s="184"/>
      <c r="AC102" s="115" t="s">
        <v>663</v>
      </c>
      <c r="AD102" s="182">
        <v>6</v>
      </c>
      <c r="AE102" s="182">
        <v>6</v>
      </c>
      <c r="AF102" s="185">
        <v>5</v>
      </c>
      <c r="AG102" s="186">
        <v>150.51899467659112</v>
      </c>
      <c r="AH102" s="180"/>
      <c r="AI102" s="115"/>
      <c r="AJ102" s="134"/>
      <c r="AK102" s="134"/>
      <c r="AL102" s="185"/>
      <c r="AM102" s="247"/>
      <c r="AN102" s="180"/>
      <c r="AO102" s="115"/>
      <c r="AP102" s="194"/>
      <c r="AQ102" s="185"/>
      <c r="AR102" s="186"/>
      <c r="AS102" s="180"/>
      <c r="AT102" s="116"/>
      <c r="AU102" s="182"/>
      <c r="AV102" s="182"/>
      <c r="AW102" s="185"/>
      <c r="AX102" s="186"/>
      <c r="AY102" s="180"/>
      <c r="AZ102" s="115"/>
      <c r="BA102" s="182"/>
      <c r="BB102" s="182"/>
      <c r="BC102" s="185"/>
      <c r="BD102" s="186"/>
      <c r="BE102" s="187"/>
      <c r="BF102" s="134"/>
      <c r="BG102" s="182"/>
      <c r="BH102" s="182"/>
      <c r="BI102" s="182"/>
      <c r="BJ102" s="182"/>
      <c r="BK102" s="182"/>
      <c r="BL102" s="182"/>
      <c r="BM102" s="185"/>
      <c r="BN102" s="247"/>
      <c r="BO102" s="180"/>
      <c r="BP102" s="115"/>
      <c r="BQ102" s="182"/>
      <c r="BR102" s="182"/>
      <c r="BS102" s="182"/>
      <c r="BT102" s="185"/>
      <c r="BU102" s="247"/>
      <c r="BV102" s="180"/>
      <c r="BW102" s="115"/>
      <c r="BX102" s="185"/>
      <c r="BY102" s="247"/>
      <c r="BZ102" s="180"/>
      <c r="CA102" s="115" t="s">
        <v>77</v>
      </c>
      <c r="CB102" s="182">
        <v>9</v>
      </c>
      <c r="CC102" s="182">
        <v>9</v>
      </c>
      <c r="CD102" s="185">
        <v>9</v>
      </c>
      <c r="CE102" s="248">
        <v>84.432687089748811</v>
      </c>
      <c r="CF102" s="249"/>
      <c r="CG102" s="250"/>
    </row>
    <row r="103" spans="1:85" s="251" customFormat="1" ht="12.75" customHeight="1" x14ac:dyDescent="0.2">
      <c r="A103" s="33">
        <v>26</v>
      </c>
      <c r="B103" s="112" t="s">
        <v>44</v>
      </c>
      <c r="C103" s="112" t="s">
        <v>1307</v>
      </c>
      <c r="D103" s="34" t="s">
        <v>1308</v>
      </c>
      <c r="E103" s="113" t="s">
        <v>1309</v>
      </c>
      <c r="F103" s="114"/>
      <c r="G103" s="414"/>
      <c r="H103" s="156">
        <f>BD103+AX103+AR103+AG103+U103+O103+AA103+BN103+BU103+BY103+CE103+AM103</f>
        <v>234.03089986991944</v>
      </c>
      <c r="I103" s="192">
        <f>COUNTA(L103,Q103,W103,AC103,AI103,AO103,AT103,AZ103,BF103,BP103,BW103,CA103)</f>
        <v>1</v>
      </c>
      <c r="J103" s="192">
        <f>COUNTA(M103,N103,R103,S103,Y103,T103,X103,Z103,AD103,AE103,AF103,AP103,AJ103,AK103,AL103,AQ103,AU103,AV103,AW103,BA103,BB103,BC103,BG103,BH103,BI103,BL103,BM103,BQ103,BS103,BT103,BX103,CB103,CC103,#REF!,CD103)</f>
        <v>4</v>
      </c>
      <c r="K103" s="181"/>
      <c r="L103" s="115"/>
      <c r="M103" s="182"/>
      <c r="N103" s="182"/>
      <c r="O103" s="183"/>
      <c r="P103" s="184"/>
      <c r="Q103" s="115"/>
      <c r="R103" s="182"/>
      <c r="S103" s="182"/>
      <c r="T103" s="185"/>
      <c r="U103" s="186"/>
      <c r="V103" s="184"/>
      <c r="W103" s="115"/>
      <c r="X103" s="182"/>
      <c r="Y103" s="182"/>
      <c r="Z103" s="182"/>
      <c r="AA103" s="183"/>
      <c r="AB103" s="184"/>
      <c r="AC103" s="115"/>
      <c r="AD103" s="182"/>
      <c r="AE103" s="182"/>
      <c r="AF103" s="185"/>
      <c r="AG103" s="186"/>
      <c r="AH103" s="180"/>
      <c r="AI103" s="115"/>
      <c r="AJ103" s="134"/>
      <c r="AK103" s="134"/>
      <c r="AL103" s="185"/>
      <c r="AM103" s="247"/>
      <c r="AN103" s="180"/>
      <c r="AO103" s="115"/>
      <c r="AP103" s="194"/>
      <c r="AQ103" s="185"/>
      <c r="AR103" s="186"/>
      <c r="AS103" s="180"/>
      <c r="AT103" s="116"/>
      <c r="AU103" s="182"/>
      <c r="AV103" s="182"/>
      <c r="AW103" s="185"/>
      <c r="AX103" s="186"/>
      <c r="AY103" s="180"/>
      <c r="AZ103" s="115"/>
      <c r="BA103" s="182"/>
      <c r="BB103" s="182"/>
      <c r="BC103" s="185"/>
      <c r="BD103" s="186"/>
      <c r="BE103" s="187"/>
      <c r="BF103" s="134"/>
      <c r="BG103" s="182"/>
      <c r="BH103" s="182"/>
      <c r="BI103" s="182"/>
      <c r="BJ103" s="182"/>
      <c r="BK103" s="182"/>
      <c r="BL103" s="182"/>
      <c r="BM103" s="185"/>
      <c r="BN103" s="247"/>
      <c r="BO103" s="180"/>
      <c r="BP103" s="115"/>
      <c r="BQ103" s="182"/>
      <c r="BR103" s="182"/>
      <c r="BS103" s="182"/>
      <c r="BT103" s="185"/>
      <c r="BU103" s="247"/>
      <c r="BV103" s="180"/>
      <c r="BW103" s="115"/>
      <c r="BX103" s="185"/>
      <c r="BY103" s="247"/>
      <c r="BZ103" s="180"/>
      <c r="CA103" s="115" t="s">
        <v>243</v>
      </c>
      <c r="CB103" s="182">
        <v>2</v>
      </c>
      <c r="CC103" s="182">
        <v>2</v>
      </c>
      <c r="CD103" s="185">
        <v>2</v>
      </c>
      <c r="CE103" s="248">
        <v>234.03089986991944</v>
      </c>
      <c r="CF103" s="249"/>
      <c r="CG103" s="250"/>
    </row>
    <row r="104" spans="1:85" s="251" customFormat="1" ht="12.75" customHeight="1" x14ac:dyDescent="0.2">
      <c r="A104" s="33">
        <v>42</v>
      </c>
      <c r="B104" s="112" t="s">
        <v>45</v>
      </c>
      <c r="C104" s="112" t="s">
        <v>986</v>
      </c>
      <c r="D104" s="34" t="s">
        <v>81</v>
      </c>
      <c r="E104" s="113" t="s">
        <v>325</v>
      </c>
      <c r="F104" s="114"/>
      <c r="G104" s="414">
        <f>BD104+AX104+AR104+AG104+U104+O104+AA104+AM104</f>
        <v>233.18055973030116</v>
      </c>
      <c r="H104" s="156">
        <f>BD104+AX104+AR104+AG104+U104+O104+AA104+BN104+BU104+BY104+CE104+AM104</f>
        <v>233.18055973030116</v>
      </c>
      <c r="I104" s="192">
        <f>COUNTA(L104,Q104,W104,AC104,AI104,AO104,AT104,AZ104,BF104,BP104,BW104,CA104)</f>
        <v>3</v>
      </c>
      <c r="J104" s="192">
        <f>COUNTA(M104,N104,R104,S104,Y104,T104,X104,Z104,AD104,AE104,AF104,AP104,AJ104,AK104,AL104,AQ104,AU104,AV104,AW104,BA104,BB104,BC104,BG104,BH104,BI104,BL104,BM104,BQ104,BS104,BT104,BX104,CB104,CC104,#REF!,CD104)</f>
        <v>9</v>
      </c>
      <c r="K104" s="181"/>
      <c r="L104" s="115"/>
      <c r="M104" s="182"/>
      <c r="N104" s="182"/>
      <c r="O104" s="183"/>
      <c r="P104" s="184"/>
      <c r="Q104" s="115"/>
      <c r="R104" s="182"/>
      <c r="S104" s="182"/>
      <c r="T104" s="185"/>
      <c r="U104" s="186"/>
      <c r="V104" s="184"/>
      <c r="W104" s="115" t="s">
        <v>6</v>
      </c>
      <c r="X104" s="182">
        <v>9</v>
      </c>
      <c r="Y104" s="182">
        <v>11</v>
      </c>
      <c r="Z104" s="182">
        <v>11</v>
      </c>
      <c r="AA104" s="183">
        <v>46.326047211734455</v>
      </c>
      <c r="AB104" s="184"/>
      <c r="AC104" s="115"/>
      <c r="AD104" s="182"/>
      <c r="AE104" s="182"/>
      <c r="AF104" s="185"/>
      <c r="AG104" s="186"/>
      <c r="AH104" s="180"/>
      <c r="AI104" s="115"/>
      <c r="AJ104" s="134"/>
      <c r="AK104" s="134"/>
      <c r="AL104" s="185"/>
      <c r="AM104" s="247"/>
      <c r="AN104" s="180"/>
      <c r="AO104" s="115" t="s">
        <v>45</v>
      </c>
      <c r="AP104" s="194">
        <v>15</v>
      </c>
      <c r="AQ104" s="185">
        <v>18</v>
      </c>
      <c r="AR104" s="186">
        <v>61.625725065763348</v>
      </c>
      <c r="AS104" s="180"/>
      <c r="AT104" s="116" t="s">
        <v>6</v>
      </c>
      <c r="AU104" s="182" t="s">
        <v>32</v>
      </c>
      <c r="AV104" s="182">
        <v>5</v>
      </c>
      <c r="AW104" s="185">
        <v>6</v>
      </c>
      <c r="AX104" s="186">
        <v>125.22878745280337</v>
      </c>
      <c r="AY104" s="180"/>
      <c r="AZ104" s="115"/>
      <c r="BA104" s="182"/>
      <c r="BB104" s="182"/>
      <c r="BC104" s="185"/>
      <c r="BD104" s="186"/>
      <c r="BE104" s="187"/>
      <c r="BF104" s="134"/>
      <c r="BG104" s="182"/>
      <c r="BH104" s="182"/>
      <c r="BI104" s="182"/>
      <c r="BJ104" s="182"/>
      <c r="BK104" s="182"/>
      <c r="BL104" s="182"/>
      <c r="BM104" s="185"/>
      <c r="BN104" s="247"/>
      <c r="BO104" s="180"/>
      <c r="BP104" s="115"/>
      <c r="BQ104" s="182"/>
      <c r="BR104" s="182"/>
      <c r="BS104" s="182"/>
      <c r="BT104" s="185"/>
      <c r="BU104" s="247"/>
      <c r="BV104" s="180"/>
      <c r="BW104" s="115"/>
      <c r="BX104" s="185"/>
      <c r="BY104" s="247"/>
      <c r="BZ104" s="180"/>
      <c r="CA104" s="115"/>
      <c r="CB104" s="182"/>
      <c r="CC104" s="182"/>
      <c r="CD104" s="185"/>
      <c r="CE104" s="248"/>
      <c r="CF104" s="249"/>
      <c r="CG104" s="250"/>
    </row>
    <row r="105" spans="1:85" s="251" customFormat="1" ht="12.75" customHeight="1" x14ac:dyDescent="0.2">
      <c r="A105" s="33">
        <v>31</v>
      </c>
      <c r="B105" s="112" t="s">
        <v>46</v>
      </c>
      <c r="C105" s="112">
        <v>6913</v>
      </c>
      <c r="D105" s="34" t="s">
        <v>1099</v>
      </c>
      <c r="E105" s="113" t="s">
        <v>1100</v>
      </c>
      <c r="F105" s="114"/>
      <c r="G105" s="414"/>
      <c r="H105" s="156">
        <f>BD105+AX105+AR105+AG105+U105+O105+AA105+BN105+BU105+BY105+CE105+AM105</f>
        <v>228.83382013697155</v>
      </c>
      <c r="I105" s="192">
        <f>COUNTA(L105,Q105,W105,AC105,AI105,AO105,AT105,AZ105,BF105,BP105,BW105,CA105)</f>
        <v>1</v>
      </c>
      <c r="J105" s="192">
        <f>COUNTA(M105,N105,R105,S105,Y105,T105,X105,Z105,AD105,AE105,AF105,AP105,AJ105,AK105,AL105,AQ105,AU105,AV105,AW105,BA105,BB105,BC105,BG105,BH105,BI105,BL105,BM105,BQ105,BS105,BT105,BX105,CB105,CC105,#REF!,CD105)</f>
        <v>4</v>
      </c>
      <c r="K105" s="181"/>
      <c r="L105" s="115"/>
      <c r="M105" s="182"/>
      <c r="N105" s="182"/>
      <c r="O105" s="183"/>
      <c r="P105" s="184"/>
      <c r="Q105" s="115"/>
      <c r="R105" s="182"/>
      <c r="S105" s="182"/>
      <c r="T105" s="185"/>
      <c r="U105" s="186"/>
      <c r="V105" s="184"/>
      <c r="W105" s="115"/>
      <c r="X105" s="182"/>
      <c r="Y105" s="182"/>
      <c r="Z105" s="182"/>
      <c r="AA105" s="183"/>
      <c r="AB105" s="184"/>
      <c r="AC105" s="115"/>
      <c r="AD105" s="182"/>
      <c r="AE105" s="182"/>
      <c r="AF105" s="185"/>
      <c r="AG105" s="186"/>
      <c r="AH105" s="180"/>
      <c r="AI105" s="115"/>
      <c r="AJ105" s="134"/>
      <c r="AK105" s="134"/>
      <c r="AL105" s="185"/>
      <c r="AM105" s="247"/>
      <c r="AN105" s="180"/>
      <c r="AO105" s="115"/>
      <c r="AP105" s="194"/>
      <c r="AQ105" s="185"/>
      <c r="AR105" s="186"/>
      <c r="AS105" s="180"/>
      <c r="AT105" s="116"/>
      <c r="AU105" s="182"/>
      <c r="AV105" s="182"/>
      <c r="AW105" s="185"/>
      <c r="AX105" s="186"/>
      <c r="AY105" s="180"/>
      <c r="AZ105" s="115"/>
      <c r="BA105" s="182"/>
      <c r="BB105" s="182"/>
      <c r="BC105" s="185"/>
      <c r="BD105" s="186"/>
      <c r="BE105" s="187"/>
      <c r="BF105" s="134"/>
      <c r="BG105" s="182"/>
      <c r="BH105" s="182"/>
      <c r="BI105" s="182"/>
      <c r="BJ105" s="182"/>
      <c r="BK105" s="182"/>
      <c r="BL105" s="182"/>
      <c r="BM105" s="185"/>
      <c r="BN105" s="247"/>
      <c r="BO105" s="180"/>
      <c r="BP105" s="115" t="s">
        <v>78</v>
      </c>
      <c r="BQ105" s="182">
        <v>5</v>
      </c>
      <c r="BR105" s="182">
        <v>7</v>
      </c>
      <c r="BS105" s="182">
        <v>6</v>
      </c>
      <c r="BT105" s="185">
        <v>6</v>
      </c>
      <c r="BU105" s="247">
        <v>228.83382013697155</v>
      </c>
      <c r="BV105" s="180"/>
      <c r="BW105" s="115"/>
      <c r="BX105" s="185"/>
      <c r="BY105" s="247"/>
      <c r="BZ105" s="180"/>
      <c r="CA105" s="115"/>
      <c r="CB105" s="182"/>
      <c r="CC105" s="182"/>
      <c r="CD105" s="185"/>
      <c r="CE105" s="248"/>
      <c r="CF105" s="249"/>
      <c r="CG105" s="250"/>
    </row>
    <row r="106" spans="1:85" s="251" customFormat="1" ht="12.75" customHeight="1" x14ac:dyDescent="0.2">
      <c r="A106" s="33">
        <v>43</v>
      </c>
      <c r="B106" s="112" t="s">
        <v>45</v>
      </c>
      <c r="C106" s="112">
        <v>464</v>
      </c>
      <c r="D106" s="34" t="s">
        <v>1080</v>
      </c>
      <c r="E106" s="113" t="s">
        <v>1081</v>
      </c>
      <c r="F106" s="114"/>
      <c r="G106" s="414"/>
      <c r="H106" s="156">
        <f>BD106+AX106+AR106+AG106+U106+O106+AA106+BN106+BU106+BY106+CE106+AM106</f>
        <v>222.92597402053497</v>
      </c>
      <c r="I106" s="192">
        <f>COUNTA(L106,Q106,W106,AC106,AI106,AO106,AT106,AZ106,BF106,BP106,BW106,CA106)</f>
        <v>1</v>
      </c>
      <c r="J106" s="192">
        <f>COUNTA(M106,N106,R106,S106,Y106,T106,X106,Z106,AD106,AE106,AF106,AP106,AJ106,AK106,AL106,AQ106,AU106,AV106,AW106,BA106,BB106,BC106,BG106,BH106,BI106,BL106,BM106,BQ106,BS106,BT106,BX106,CB106,CC106,#REF!,CD106)</f>
        <v>4</v>
      </c>
      <c r="K106" s="181"/>
      <c r="L106" s="115"/>
      <c r="M106" s="182"/>
      <c r="N106" s="182"/>
      <c r="O106" s="183"/>
      <c r="P106" s="184"/>
      <c r="Q106" s="115"/>
      <c r="R106" s="182"/>
      <c r="S106" s="182"/>
      <c r="T106" s="185"/>
      <c r="U106" s="186"/>
      <c r="V106" s="184"/>
      <c r="W106" s="115"/>
      <c r="X106" s="182"/>
      <c r="Y106" s="182"/>
      <c r="Z106" s="182"/>
      <c r="AA106" s="183"/>
      <c r="AB106" s="184"/>
      <c r="AC106" s="115"/>
      <c r="AD106" s="182"/>
      <c r="AE106" s="182"/>
      <c r="AF106" s="185"/>
      <c r="AG106" s="186"/>
      <c r="AH106" s="180"/>
      <c r="AI106" s="115"/>
      <c r="AJ106" s="134"/>
      <c r="AK106" s="134"/>
      <c r="AL106" s="185"/>
      <c r="AM106" s="247"/>
      <c r="AN106" s="180"/>
      <c r="AO106" s="115"/>
      <c r="AP106" s="194"/>
      <c r="AQ106" s="185"/>
      <c r="AR106" s="186"/>
      <c r="AS106" s="180"/>
      <c r="AT106" s="116"/>
      <c r="AU106" s="182"/>
      <c r="AV106" s="182"/>
      <c r="AW106" s="185"/>
      <c r="AX106" s="186"/>
      <c r="AY106" s="180"/>
      <c r="AZ106" s="115"/>
      <c r="BA106" s="182"/>
      <c r="BB106" s="182"/>
      <c r="BC106" s="185"/>
      <c r="BD106" s="186"/>
      <c r="BE106" s="187"/>
      <c r="BF106" s="134"/>
      <c r="BG106" s="182"/>
      <c r="BH106" s="182"/>
      <c r="BI106" s="182"/>
      <c r="BJ106" s="182"/>
      <c r="BK106" s="182"/>
      <c r="BL106" s="182"/>
      <c r="BM106" s="185"/>
      <c r="BN106" s="247"/>
      <c r="BO106" s="180"/>
      <c r="BP106" s="115" t="s">
        <v>99</v>
      </c>
      <c r="BQ106" s="182">
        <v>4</v>
      </c>
      <c r="BR106" s="182">
        <v>6</v>
      </c>
      <c r="BS106" s="182">
        <v>9</v>
      </c>
      <c r="BT106" s="185">
        <v>2</v>
      </c>
      <c r="BU106" s="247">
        <v>222.92597402053497</v>
      </c>
      <c r="BV106" s="180"/>
      <c r="BW106" s="115"/>
      <c r="BX106" s="185"/>
      <c r="BY106" s="247"/>
      <c r="BZ106" s="180"/>
      <c r="CA106" s="115"/>
      <c r="CB106" s="182"/>
      <c r="CC106" s="182"/>
      <c r="CD106" s="185"/>
      <c r="CE106" s="248"/>
      <c r="CF106" s="249"/>
      <c r="CG106" s="250"/>
    </row>
    <row r="107" spans="1:85" s="251" customFormat="1" ht="12.75" customHeight="1" x14ac:dyDescent="0.2">
      <c r="A107" s="33">
        <v>32</v>
      </c>
      <c r="B107" s="112" t="s">
        <v>46</v>
      </c>
      <c r="C107" s="112" t="s">
        <v>1173</v>
      </c>
      <c r="D107" s="34" t="s">
        <v>130</v>
      </c>
      <c r="E107" s="113" t="s">
        <v>929</v>
      </c>
      <c r="F107" s="114"/>
      <c r="G107" s="414">
        <f>BD107+AX107+AR107+AG107+U107+O107+AA107+AM107</f>
        <v>203.46381890609445</v>
      </c>
      <c r="H107" s="156">
        <f>BD107+AX107+AR107+AG107+U107+O107+AA107+BN107+BU107+BY107+CE107+AM107</f>
        <v>212.55472799700354</v>
      </c>
      <c r="I107" s="192">
        <f>COUNTA(L107,Q107,W107,AC107,AI107,AO107,AT107,AZ107,BF107,BP107,BW107,CA107)</f>
        <v>3</v>
      </c>
      <c r="J107" s="192">
        <f>COUNTA(M107,N107,R107,S107,Y107,T107,X107,Z107,AD107,AE107,AF107,AP107,AJ107,AK107,AL107,AQ107,AU107,AV107,AW107,BA107,BB107,BC107,BG107,BH107,BI107,BL107,BM107,BQ107,BS107,BT107,BX107,CB107,CC107,#REF!,CD107)</f>
        <v>6</v>
      </c>
      <c r="K107" s="181"/>
      <c r="L107" s="115" t="s">
        <v>19</v>
      </c>
      <c r="M107" s="182">
        <v>7</v>
      </c>
      <c r="N107" s="182">
        <v>5</v>
      </c>
      <c r="O107" s="183">
        <v>77.621119296336119</v>
      </c>
      <c r="P107" s="184"/>
      <c r="Q107" s="115"/>
      <c r="R107" s="182"/>
      <c r="S107" s="182"/>
      <c r="T107" s="185"/>
      <c r="U107" s="186"/>
      <c r="V107" s="184"/>
      <c r="W107" s="115"/>
      <c r="X107" s="182"/>
      <c r="Y107" s="182"/>
      <c r="Z107" s="182"/>
      <c r="AA107" s="183"/>
      <c r="AB107" s="184"/>
      <c r="AC107" s="115"/>
      <c r="AD107" s="182"/>
      <c r="AE107" s="182"/>
      <c r="AF107" s="185"/>
      <c r="AG107" s="186"/>
      <c r="AH107" s="180"/>
      <c r="AI107" s="115"/>
      <c r="AJ107" s="134"/>
      <c r="AK107" s="134"/>
      <c r="AL107" s="185"/>
      <c r="AM107" s="247"/>
      <c r="AN107" s="180"/>
      <c r="AO107" s="115" t="s">
        <v>46</v>
      </c>
      <c r="AP107" s="194">
        <v>5</v>
      </c>
      <c r="AQ107" s="185">
        <v>10</v>
      </c>
      <c r="AR107" s="186">
        <v>125.84269960975831</v>
      </c>
      <c r="AS107" s="180"/>
      <c r="AT107" s="116"/>
      <c r="AU107" s="182"/>
      <c r="AV107" s="182"/>
      <c r="AW107" s="185"/>
      <c r="AX107" s="186"/>
      <c r="AY107" s="180"/>
      <c r="AZ107" s="115"/>
      <c r="BA107" s="182"/>
      <c r="BB107" s="182"/>
      <c r="BC107" s="185"/>
      <c r="BD107" s="186"/>
      <c r="BE107" s="187"/>
      <c r="BF107" s="134"/>
      <c r="BG107" s="182"/>
      <c r="BH107" s="182"/>
      <c r="BI107" s="182"/>
      <c r="BJ107" s="182"/>
      <c r="BK107" s="182"/>
      <c r="BL107" s="182"/>
      <c r="BM107" s="185"/>
      <c r="BN107" s="247"/>
      <c r="BO107" s="180"/>
      <c r="BP107" s="115"/>
      <c r="BQ107" s="182"/>
      <c r="BR107" s="182"/>
      <c r="BS107" s="182"/>
      <c r="BT107" s="185"/>
      <c r="BU107" s="247"/>
      <c r="BV107" s="180"/>
      <c r="BW107" s="115" t="s">
        <v>46</v>
      </c>
      <c r="BX107" s="185" t="s">
        <v>32</v>
      </c>
      <c r="BY107" s="247">
        <v>9.0909090909090917</v>
      </c>
      <c r="BZ107" s="180"/>
      <c r="CA107" s="115"/>
      <c r="CB107" s="182"/>
      <c r="CC107" s="182"/>
      <c r="CD107" s="185"/>
      <c r="CE107" s="248"/>
      <c r="CF107" s="249"/>
      <c r="CG107" s="250"/>
    </row>
    <row r="108" spans="1:85" s="251" customFormat="1" ht="12.75" customHeight="1" x14ac:dyDescent="0.2">
      <c r="A108" s="33">
        <v>33</v>
      </c>
      <c r="B108" s="112" t="s">
        <v>46</v>
      </c>
      <c r="C108" s="112" t="s">
        <v>1003</v>
      </c>
      <c r="D108" s="34" t="s">
        <v>994</v>
      </c>
      <c r="E108" s="113" t="s">
        <v>1001</v>
      </c>
      <c r="F108" s="114"/>
      <c r="G108" s="414">
        <f>BD108+AX108+AR108+AG108+U108+O108+AA108+AM108</f>
        <v>210.28028723600244</v>
      </c>
      <c r="H108" s="156">
        <f>BD108+AX108+AR108+AG108+U108+O108+AA108+BN108+BU108+BY108+CE108+AM108</f>
        <v>210.28028723600244</v>
      </c>
      <c r="I108" s="192">
        <f>COUNTA(L108,Q108,W108,AC108,AI108,AO108,AT108,AZ108,BF108,BP108,BW108,CA108)</f>
        <v>1</v>
      </c>
      <c r="J108" s="192">
        <f>COUNTA(M108,N108,R108,S108,Y108,T108,X108,Z108,AD108,AE108,AF108,AP108,AJ108,AK108,AL108,AQ108,AU108,AV108,AW108,BA108,BB108,BC108,BG108,BH108,BI108,BL108,BM108,BQ108,BS108,BT108,BX108,CB108,CC108,#REF!,CD108)</f>
        <v>4</v>
      </c>
      <c r="K108" s="181"/>
      <c r="L108" s="115"/>
      <c r="M108" s="182"/>
      <c r="N108" s="182"/>
      <c r="O108" s="183"/>
      <c r="P108" s="184"/>
      <c r="Q108" s="115"/>
      <c r="R108" s="182"/>
      <c r="S108" s="182"/>
      <c r="T108" s="185"/>
      <c r="U108" s="186"/>
      <c r="V108" s="184"/>
      <c r="W108" s="115"/>
      <c r="X108" s="182"/>
      <c r="Y108" s="182"/>
      <c r="Z108" s="182"/>
      <c r="AA108" s="183"/>
      <c r="AB108" s="184"/>
      <c r="AC108" s="115"/>
      <c r="AD108" s="182"/>
      <c r="AE108" s="182"/>
      <c r="AF108" s="185"/>
      <c r="AG108" s="186"/>
      <c r="AH108" s="180"/>
      <c r="AI108" s="115"/>
      <c r="AJ108" s="134"/>
      <c r="AK108" s="134"/>
      <c r="AL108" s="185"/>
      <c r="AM108" s="247"/>
      <c r="AN108" s="180"/>
      <c r="AO108" s="115"/>
      <c r="AP108" s="194"/>
      <c r="AQ108" s="185"/>
      <c r="AR108" s="186"/>
      <c r="AS108" s="180"/>
      <c r="AT108" s="116"/>
      <c r="AU108" s="182"/>
      <c r="AV108" s="182"/>
      <c r="AW108" s="185"/>
      <c r="AX108" s="186"/>
      <c r="AY108" s="180"/>
      <c r="AZ108" s="115" t="s">
        <v>201</v>
      </c>
      <c r="BA108" s="182">
        <v>4</v>
      </c>
      <c r="BB108" s="182">
        <v>4</v>
      </c>
      <c r="BC108" s="185">
        <v>3</v>
      </c>
      <c r="BD108" s="186">
        <v>210.28028723600244</v>
      </c>
      <c r="BE108" s="187"/>
      <c r="BF108" s="134"/>
      <c r="BG108" s="182"/>
      <c r="BH108" s="182"/>
      <c r="BI108" s="182"/>
      <c r="BJ108" s="182"/>
      <c r="BK108" s="182"/>
      <c r="BL108" s="182"/>
      <c r="BM108" s="185"/>
      <c r="BN108" s="247"/>
      <c r="BO108" s="180"/>
      <c r="BP108" s="115"/>
      <c r="BQ108" s="182"/>
      <c r="BR108" s="182"/>
      <c r="BS108" s="182"/>
      <c r="BT108" s="185"/>
      <c r="BU108" s="247"/>
      <c r="BV108" s="180"/>
      <c r="BW108" s="115"/>
      <c r="BX108" s="185"/>
      <c r="BY108" s="247"/>
      <c r="BZ108" s="180"/>
      <c r="CA108" s="115"/>
      <c r="CB108" s="182"/>
      <c r="CC108" s="182"/>
      <c r="CD108" s="185"/>
      <c r="CE108" s="248"/>
      <c r="CF108" s="249"/>
      <c r="CG108" s="250"/>
    </row>
    <row r="109" spans="1:85" s="251" customFormat="1" ht="12.75" customHeight="1" x14ac:dyDescent="0.2">
      <c r="A109" s="33">
        <v>27</v>
      </c>
      <c r="B109" s="112" t="s">
        <v>44</v>
      </c>
      <c r="C109" s="112" t="s">
        <v>296</v>
      </c>
      <c r="D109" s="34" t="s">
        <v>171</v>
      </c>
      <c r="E109" s="113" t="s">
        <v>1320</v>
      </c>
      <c r="F109" s="114"/>
      <c r="G109" s="414">
        <f>BD109+AX109+AR109+AG109+U109+O109+AA109+AM109</f>
        <v>51.249387366082999</v>
      </c>
      <c r="H109" s="156">
        <f>BD109+AX109+AR109+AG109+U109+O109+AA109+BN109+BU109+BY109+CE109+AM109</f>
        <v>209.82271233039566</v>
      </c>
      <c r="I109" s="192">
        <f>COUNTA(L109,Q109,W109,AC109,AI109,AO109,AT109,AZ109,BF109,BP109,BW109,CA109)</f>
        <v>2</v>
      </c>
      <c r="J109" s="192">
        <f>COUNTA(M109,N109,R109,S109,Y109,T109,X109,Z109,AD109,AE109,AF109,AP109,AJ109,AK109,AL109,AQ109,AU109,AV109,AW109,BA109,BB109,BC109,BG109,BH109,BI109,BL109,BM109,BQ109,BS109,BT109,BX109,CB109,CC109,#REF!,CD109)</f>
        <v>6</v>
      </c>
      <c r="K109" s="181"/>
      <c r="L109" s="115" t="s">
        <v>19</v>
      </c>
      <c r="M109" s="182">
        <v>6</v>
      </c>
      <c r="N109" s="182" t="s">
        <v>32</v>
      </c>
      <c r="O109" s="183">
        <v>51.249387366082999</v>
      </c>
      <c r="P109" s="184"/>
      <c r="Q109" s="115"/>
      <c r="R109" s="182"/>
      <c r="S109" s="182"/>
      <c r="T109" s="185"/>
      <c r="U109" s="186"/>
      <c r="V109" s="184"/>
      <c r="W109" s="115"/>
      <c r="X109" s="182"/>
      <c r="Y109" s="182"/>
      <c r="Z109" s="182"/>
      <c r="AA109" s="183"/>
      <c r="AB109" s="184"/>
      <c r="AC109" s="115"/>
      <c r="AD109" s="182"/>
      <c r="AE109" s="182"/>
      <c r="AF109" s="185"/>
      <c r="AG109" s="186"/>
      <c r="AH109" s="180"/>
      <c r="AI109" s="115"/>
      <c r="AJ109" s="134"/>
      <c r="AK109" s="134"/>
      <c r="AL109" s="185"/>
      <c r="AM109" s="247"/>
      <c r="AN109" s="180"/>
      <c r="AO109" s="115"/>
      <c r="AP109" s="194"/>
      <c r="AQ109" s="185"/>
      <c r="AR109" s="186"/>
      <c r="AS109" s="180"/>
      <c r="AT109" s="116"/>
      <c r="AU109" s="182"/>
      <c r="AV109" s="182"/>
      <c r="AW109" s="185"/>
      <c r="AX109" s="186"/>
      <c r="AY109" s="180"/>
      <c r="AZ109" s="115"/>
      <c r="BA109" s="182"/>
      <c r="BB109" s="182"/>
      <c r="BC109" s="185"/>
      <c r="BD109" s="186"/>
      <c r="BE109" s="187"/>
      <c r="BF109" s="134"/>
      <c r="BG109" s="182"/>
      <c r="BH109" s="182"/>
      <c r="BI109" s="182"/>
      <c r="BJ109" s="182"/>
      <c r="BK109" s="182"/>
      <c r="BL109" s="182"/>
      <c r="BM109" s="185"/>
      <c r="BN109" s="247"/>
      <c r="BO109" s="180"/>
      <c r="BP109" s="115"/>
      <c r="BQ109" s="182"/>
      <c r="BR109" s="182"/>
      <c r="BS109" s="182"/>
      <c r="BT109" s="185"/>
      <c r="BU109" s="247"/>
      <c r="BV109" s="180"/>
      <c r="BW109" s="115"/>
      <c r="BX109" s="185"/>
      <c r="BY109" s="247"/>
      <c r="BZ109" s="180"/>
      <c r="CA109" s="115" t="s">
        <v>162</v>
      </c>
      <c r="CB109" s="182">
        <v>1</v>
      </c>
      <c r="CC109" s="182">
        <v>5</v>
      </c>
      <c r="CD109" s="185">
        <v>6</v>
      </c>
      <c r="CE109" s="248">
        <v>158.57332496431266</v>
      </c>
      <c r="CF109" s="249"/>
      <c r="CG109" s="250"/>
    </row>
    <row r="110" spans="1:85" s="251" customFormat="1" ht="12.75" customHeight="1" x14ac:dyDescent="0.2">
      <c r="A110" s="33">
        <v>28</v>
      </c>
      <c r="B110" s="112" t="s">
        <v>44</v>
      </c>
      <c r="C110" s="112" t="s">
        <v>1053</v>
      </c>
      <c r="D110" s="34" t="s">
        <v>155</v>
      </c>
      <c r="E110" s="113" t="s">
        <v>1054</v>
      </c>
      <c r="F110" s="114"/>
      <c r="G110" s="414"/>
      <c r="H110" s="156">
        <f>BD110+AX110+AR110+AG110+U110+O110+AA110+BN110+BU110+BY110+CE110+AM110</f>
        <v>207.78419638361837</v>
      </c>
      <c r="I110" s="192">
        <f>COUNTA(L110,Q110,W110,AC110,AI110,AO110,AT110,AZ110,BF110,BP110,BW110,CA110)</f>
        <v>2</v>
      </c>
      <c r="J110" s="192">
        <f>COUNTA(M110,N110,R110,S110,Y110,T110,X110,Z110,AD110,AE110,AF110,AP110,AJ110,AK110,AL110,AQ110,AU110,AV110,AW110,BA110,BB110,BC110,BG110,BH110,BI110,BL110,BM110,BQ110,BS110,BT110,BX110,CB110,CC110,#REF!,CD110)</f>
        <v>7</v>
      </c>
      <c r="K110" s="181"/>
      <c r="L110" s="115"/>
      <c r="M110" s="182"/>
      <c r="N110" s="182"/>
      <c r="O110" s="183"/>
      <c r="P110" s="184"/>
      <c r="Q110" s="115"/>
      <c r="R110" s="182"/>
      <c r="S110" s="182"/>
      <c r="T110" s="185"/>
      <c r="U110" s="186"/>
      <c r="V110" s="184"/>
      <c r="W110" s="115"/>
      <c r="X110" s="182"/>
      <c r="Y110" s="182"/>
      <c r="Z110" s="182"/>
      <c r="AA110" s="183"/>
      <c r="AB110" s="184"/>
      <c r="AC110" s="115"/>
      <c r="AD110" s="182"/>
      <c r="AE110" s="182"/>
      <c r="AF110" s="185"/>
      <c r="AG110" s="186"/>
      <c r="AH110" s="180"/>
      <c r="AI110" s="115"/>
      <c r="AJ110" s="134"/>
      <c r="AK110" s="134"/>
      <c r="AL110" s="185"/>
      <c r="AM110" s="247"/>
      <c r="AN110" s="180"/>
      <c r="AO110" s="115"/>
      <c r="AP110" s="194"/>
      <c r="AQ110" s="185"/>
      <c r="AR110" s="186"/>
      <c r="AS110" s="180"/>
      <c r="AT110" s="116"/>
      <c r="AU110" s="182"/>
      <c r="AV110" s="182"/>
      <c r="AW110" s="185"/>
      <c r="AX110" s="186"/>
      <c r="AY110" s="180"/>
      <c r="AZ110" s="115"/>
      <c r="BA110" s="182"/>
      <c r="BB110" s="182"/>
      <c r="BC110" s="185"/>
      <c r="BD110" s="186"/>
      <c r="BE110" s="187"/>
      <c r="BF110" s="134"/>
      <c r="BG110" s="182"/>
      <c r="BH110" s="182"/>
      <c r="BI110" s="182"/>
      <c r="BJ110" s="182"/>
      <c r="BK110" s="182"/>
      <c r="BL110" s="182"/>
      <c r="BM110" s="185"/>
      <c r="BN110" s="247"/>
      <c r="BO110" s="180"/>
      <c r="BP110" s="115" t="s">
        <v>1044</v>
      </c>
      <c r="BQ110" s="182">
        <v>7</v>
      </c>
      <c r="BR110" s="182">
        <v>7</v>
      </c>
      <c r="BS110" s="182">
        <v>7</v>
      </c>
      <c r="BT110" s="185" t="s">
        <v>32</v>
      </c>
      <c r="BU110" s="247">
        <v>57.142857142857139</v>
      </c>
      <c r="BV110" s="180"/>
      <c r="BW110" s="115"/>
      <c r="BX110" s="185"/>
      <c r="BY110" s="247"/>
      <c r="BZ110" s="180"/>
      <c r="CA110" s="115" t="s">
        <v>75</v>
      </c>
      <c r="CB110" s="182">
        <v>7</v>
      </c>
      <c r="CC110" s="182">
        <v>5</v>
      </c>
      <c r="CD110" s="185">
        <v>5</v>
      </c>
      <c r="CE110" s="248">
        <v>150.64133924076123</v>
      </c>
      <c r="CF110" s="249"/>
      <c r="CG110" s="250"/>
    </row>
    <row r="111" spans="1:85" s="251" customFormat="1" ht="12.75" customHeight="1" x14ac:dyDescent="0.2">
      <c r="A111" s="33">
        <v>44</v>
      </c>
      <c r="B111" s="112" t="s">
        <v>45</v>
      </c>
      <c r="C111" s="112" t="s">
        <v>1141</v>
      </c>
      <c r="D111" s="34" t="s">
        <v>1142</v>
      </c>
      <c r="E111" s="113" t="s">
        <v>1143</v>
      </c>
      <c r="F111" s="114"/>
      <c r="G111" s="414"/>
      <c r="H111" s="156">
        <f>BD111+AX111+AR111+AG111+U111+O111+AA111+BN111+BU111+BY111+CE111+AM111</f>
        <v>202.71569292025757</v>
      </c>
      <c r="I111" s="192">
        <f>COUNTA(L111,Q111,W111,AC111,AI111,AO111,AT111,AZ111,BF111,BP111,BW111,CA111)</f>
        <v>1</v>
      </c>
      <c r="J111" s="192">
        <f>COUNTA(M111,N111,R111,S111,Y111,T111,X111,Z111,AD111,AE111,AF111,AP111,AJ111,AK111,AL111,AQ111,AU111,AV111,AW111,BA111,BB111,BC111,BG111,BH111,BI111,BL111,BM111,BQ111,BS111,BT111,BX111,CB111,CC111,#REF!,CD111)</f>
        <v>4</v>
      </c>
      <c r="K111" s="181"/>
      <c r="L111" s="115"/>
      <c r="M111" s="182"/>
      <c r="N111" s="182"/>
      <c r="O111" s="183"/>
      <c r="P111" s="184"/>
      <c r="Q111" s="115"/>
      <c r="R111" s="182"/>
      <c r="S111" s="182"/>
      <c r="T111" s="185"/>
      <c r="U111" s="186"/>
      <c r="V111" s="184"/>
      <c r="W111" s="115"/>
      <c r="X111" s="182"/>
      <c r="Y111" s="182"/>
      <c r="Z111" s="182"/>
      <c r="AA111" s="183"/>
      <c r="AB111" s="184"/>
      <c r="AC111" s="115"/>
      <c r="AD111" s="182"/>
      <c r="AE111" s="182"/>
      <c r="AF111" s="185"/>
      <c r="AG111" s="186"/>
      <c r="AH111" s="180"/>
      <c r="AI111" s="115"/>
      <c r="AJ111" s="134"/>
      <c r="AK111" s="134"/>
      <c r="AL111" s="185"/>
      <c r="AM111" s="247"/>
      <c r="AN111" s="180"/>
      <c r="AO111" s="115"/>
      <c r="AP111" s="194"/>
      <c r="AQ111" s="185"/>
      <c r="AR111" s="186"/>
      <c r="AS111" s="180"/>
      <c r="AT111" s="116"/>
      <c r="AU111" s="182"/>
      <c r="AV111" s="182"/>
      <c r="AW111" s="185"/>
      <c r="AX111" s="186"/>
      <c r="AY111" s="180"/>
      <c r="AZ111" s="115"/>
      <c r="BA111" s="182"/>
      <c r="BB111" s="182"/>
      <c r="BC111" s="185"/>
      <c r="BD111" s="186"/>
      <c r="BE111" s="187"/>
      <c r="BF111" s="134"/>
      <c r="BG111" s="182"/>
      <c r="BH111" s="182"/>
      <c r="BI111" s="182"/>
      <c r="BJ111" s="182"/>
      <c r="BK111" s="182"/>
      <c r="BL111" s="182"/>
      <c r="BM111" s="185"/>
      <c r="BN111" s="247"/>
      <c r="BO111" s="180"/>
      <c r="BP111" s="115" t="s">
        <v>73</v>
      </c>
      <c r="BQ111" s="182">
        <v>8</v>
      </c>
      <c r="BR111" s="182">
        <v>5</v>
      </c>
      <c r="BS111" s="182">
        <v>5</v>
      </c>
      <c r="BT111" s="185" t="s">
        <v>32</v>
      </c>
      <c r="BU111" s="247">
        <v>202.71569292025757</v>
      </c>
      <c r="BV111" s="180"/>
      <c r="BW111" s="115"/>
      <c r="BX111" s="185"/>
      <c r="BY111" s="247"/>
      <c r="BZ111" s="180"/>
      <c r="CA111" s="115"/>
      <c r="CB111" s="182"/>
      <c r="CC111" s="182"/>
      <c r="CD111" s="185"/>
      <c r="CE111" s="248"/>
      <c r="CF111" s="249"/>
      <c r="CG111" s="250"/>
    </row>
    <row r="112" spans="1:85" s="251" customFormat="1" ht="12.75" customHeight="1" x14ac:dyDescent="0.2">
      <c r="A112" s="33">
        <v>29</v>
      </c>
      <c r="B112" s="112" t="s">
        <v>44</v>
      </c>
      <c r="C112" s="112" t="s">
        <v>1064</v>
      </c>
      <c r="D112" s="34" t="s">
        <v>1065</v>
      </c>
      <c r="E112" s="113" t="s">
        <v>1066</v>
      </c>
      <c r="F112" s="114"/>
      <c r="G112" s="414"/>
      <c r="H112" s="156">
        <f>BD112+AX112+AR112+AG112+U112+O112+AA112+BN112+BU112+BY112+CE112+AM112</f>
        <v>201.14716601266204</v>
      </c>
      <c r="I112" s="192">
        <f>COUNTA(L112,Q112,W112,AC112,AI112,AO112,AT112,AZ112,BF112,BP112,BW112,CA112)</f>
        <v>1</v>
      </c>
      <c r="J112" s="192">
        <f>COUNTA(M112,N112,R112,S112,Y112,T112,X112,Z112,AD112,AE112,AF112,AP112,AJ112,AK112,AL112,AQ112,AU112,AV112,AW112,BA112,BB112,BC112,BG112,BH112,BI112,BL112,BM112,BQ112,BS112,BT112,BX112,CB112,CC112,#REF!,CD112)</f>
        <v>4</v>
      </c>
      <c r="K112" s="181"/>
      <c r="L112" s="115"/>
      <c r="M112" s="182"/>
      <c r="N112" s="182"/>
      <c r="O112" s="183"/>
      <c r="P112" s="184"/>
      <c r="Q112" s="115"/>
      <c r="R112" s="182"/>
      <c r="S112" s="182"/>
      <c r="T112" s="185"/>
      <c r="U112" s="186"/>
      <c r="V112" s="184"/>
      <c r="W112" s="115"/>
      <c r="X112" s="182"/>
      <c r="Y112" s="182"/>
      <c r="Z112" s="182"/>
      <c r="AA112" s="183"/>
      <c r="AB112" s="184"/>
      <c r="AC112" s="115"/>
      <c r="AD112" s="182"/>
      <c r="AE112" s="182"/>
      <c r="AF112" s="185"/>
      <c r="AG112" s="186"/>
      <c r="AH112" s="180"/>
      <c r="AI112" s="115"/>
      <c r="AJ112" s="134"/>
      <c r="AK112" s="134"/>
      <c r="AL112" s="185"/>
      <c r="AM112" s="247"/>
      <c r="AN112" s="180"/>
      <c r="AO112" s="115"/>
      <c r="AP112" s="194"/>
      <c r="AQ112" s="185"/>
      <c r="AR112" s="186"/>
      <c r="AS112" s="180"/>
      <c r="AT112" s="116"/>
      <c r="AU112" s="182"/>
      <c r="AV112" s="182"/>
      <c r="AW112" s="185"/>
      <c r="AX112" s="186"/>
      <c r="AY112" s="180"/>
      <c r="AZ112" s="115"/>
      <c r="BA112" s="182"/>
      <c r="BB112" s="182"/>
      <c r="BC112" s="185"/>
      <c r="BD112" s="186"/>
      <c r="BE112" s="187"/>
      <c r="BF112" s="134"/>
      <c r="BG112" s="182"/>
      <c r="BH112" s="182"/>
      <c r="BI112" s="182"/>
      <c r="BJ112" s="182"/>
      <c r="BK112" s="182"/>
      <c r="BL112" s="182"/>
      <c r="BM112" s="185"/>
      <c r="BN112" s="247"/>
      <c r="BO112" s="180"/>
      <c r="BP112" s="115" t="s">
        <v>1056</v>
      </c>
      <c r="BQ112" s="182">
        <v>7</v>
      </c>
      <c r="BR112" s="182">
        <v>6</v>
      </c>
      <c r="BS112" s="182">
        <v>3</v>
      </c>
      <c r="BT112" s="185" t="s">
        <v>32</v>
      </c>
      <c r="BU112" s="247">
        <v>201.14716601266204</v>
      </c>
      <c r="BV112" s="180"/>
      <c r="BW112" s="115"/>
      <c r="BX112" s="185"/>
      <c r="BY112" s="247"/>
      <c r="BZ112" s="180"/>
      <c r="CA112" s="115"/>
      <c r="CB112" s="182"/>
      <c r="CC112" s="182"/>
      <c r="CD112" s="185"/>
      <c r="CE112" s="248"/>
      <c r="CF112" s="249"/>
      <c r="CG112" s="250"/>
    </row>
    <row r="113" spans="1:85" s="251" customFormat="1" ht="12.75" customHeight="1" x14ac:dyDescent="0.2">
      <c r="A113" s="33">
        <v>45</v>
      </c>
      <c r="B113" s="112" t="s">
        <v>45</v>
      </c>
      <c r="C113" s="112" t="s">
        <v>945</v>
      </c>
      <c r="D113" s="34" t="s">
        <v>135</v>
      </c>
      <c r="E113" s="113" t="s">
        <v>946</v>
      </c>
      <c r="F113" s="114"/>
      <c r="G113" s="414">
        <f>BD113+AX113+AR113+AG113+U113+O113+AA113+AM113</f>
        <v>199.12421034023268</v>
      </c>
      <c r="H113" s="156">
        <f>BD113+AX113+AR113+AG113+U113+O113+AA113+BN113+BU113+BY113+CE113+AM113</f>
        <v>199.12421034023268</v>
      </c>
      <c r="I113" s="192">
        <f>COUNTA(L113,Q113,W113,AC113,AI113,AO113,AT113,AZ113,BF113,BP113,BW113,CA113)</f>
        <v>1</v>
      </c>
      <c r="J113" s="192">
        <f>COUNTA(M113,N113,R113,S113,Y113,T113,X113,Z113,AD113,AE113,AF113,AP113,AJ113,AK113,AL113,AQ113,AU113,AV113,AW113,BA113,BB113,BC113,BG113,BH113,BI113,BL113,BM113,BQ113,BS113,BT113,BX113,CB113,CC113,#REF!,CD113)</f>
        <v>3</v>
      </c>
      <c r="K113" s="181"/>
      <c r="L113" s="115"/>
      <c r="M113" s="182"/>
      <c r="N113" s="182"/>
      <c r="O113" s="183"/>
      <c r="P113" s="184"/>
      <c r="Q113" s="115"/>
      <c r="R113" s="182"/>
      <c r="S113" s="182"/>
      <c r="T113" s="185"/>
      <c r="U113" s="186"/>
      <c r="V113" s="184"/>
      <c r="W113" s="115"/>
      <c r="X113" s="182"/>
      <c r="Y113" s="182"/>
      <c r="Z113" s="182"/>
      <c r="AA113" s="183"/>
      <c r="AB113" s="184"/>
      <c r="AC113" s="115"/>
      <c r="AD113" s="182"/>
      <c r="AE113" s="182"/>
      <c r="AF113" s="185"/>
      <c r="AG113" s="186"/>
      <c r="AH113" s="180"/>
      <c r="AI113" s="115"/>
      <c r="AJ113" s="134"/>
      <c r="AK113" s="134"/>
      <c r="AL113" s="185"/>
      <c r="AM113" s="247"/>
      <c r="AN113" s="180"/>
      <c r="AO113" s="115" t="s">
        <v>45</v>
      </c>
      <c r="AP113" s="194">
        <v>3</v>
      </c>
      <c r="AQ113" s="185">
        <v>3</v>
      </c>
      <c r="AR113" s="186">
        <v>199.12421034023268</v>
      </c>
      <c r="AS113" s="180"/>
      <c r="AT113" s="116"/>
      <c r="AU113" s="182"/>
      <c r="AV113" s="182"/>
      <c r="AW113" s="185"/>
      <c r="AX113" s="186"/>
      <c r="AY113" s="180"/>
      <c r="AZ113" s="115"/>
      <c r="BA113" s="182"/>
      <c r="BB113" s="182"/>
      <c r="BC113" s="185"/>
      <c r="BD113" s="186"/>
      <c r="BE113" s="187"/>
      <c r="BF113" s="134"/>
      <c r="BG113" s="182"/>
      <c r="BH113" s="182"/>
      <c r="BI113" s="182"/>
      <c r="BJ113" s="182"/>
      <c r="BK113" s="182"/>
      <c r="BL113" s="182"/>
      <c r="BM113" s="185"/>
      <c r="BN113" s="247"/>
      <c r="BO113" s="180"/>
      <c r="BP113" s="115"/>
      <c r="BQ113" s="182"/>
      <c r="BR113" s="182"/>
      <c r="BS113" s="182"/>
      <c r="BT113" s="185"/>
      <c r="BU113" s="247"/>
      <c r="BV113" s="180"/>
      <c r="BW113" s="115"/>
      <c r="BX113" s="185"/>
      <c r="BY113" s="247"/>
      <c r="BZ113" s="180"/>
      <c r="CA113" s="115"/>
      <c r="CB113" s="182"/>
      <c r="CC113" s="182"/>
      <c r="CD113" s="185"/>
      <c r="CE113" s="248"/>
      <c r="CF113" s="249"/>
      <c r="CG113" s="250"/>
    </row>
    <row r="114" spans="1:85" s="251" customFormat="1" ht="12.75" customHeight="1" x14ac:dyDescent="0.2">
      <c r="A114" s="33">
        <v>34</v>
      </c>
      <c r="B114" s="112" t="s">
        <v>46</v>
      </c>
      <c r="C114" s="112" t="s">
        <v>198</v>
      </c>
      <c r="D114" s="34" t="s">
        <v>199</v>
      </c>
      <c r="E114" s="113" t="s">
        <v>999</v>
      </c>
      <c r="F114" s="114"/>
      <c r="G114" s="414">
        <f>BD114+AX114+AR114+AG114+U114+O114+AA114+AM114</f>
        <v>50.579919469776868</v>
      </c>
      <c r="H114" s="156">
        <f>BD114+AX114+AR114+AG114+U114+O114+AA114+BN114+BU114+BY114+CE114+AM114</f>
        <v>198.96729119695175</v>
      </c>
      <c r="I114" s="192">
        <f>COUNTA(L114,Q114,W114,AC114,AI114,AO114,AT114,AZ114,BF114,BP114,BW114,CA114)</f>
        <v>2</v>
      </c>
      <c r="J114" s="192">
        <f>COUNTA(M114,N114,R114,S114,Y114,T114,X114,Z114,AD114,AE114,AF114,AP114,AJ114,AK114,AL114,AQ114,AU114,AV114,AW114,BA114,BB114,BC114,BG114,BH114,BI114,BL114,BM114,BQ114,BS114,BT114,BX114,CB114,CC114,#REF!,CD114)</f>
        <v>7</v>
      </c>
      <c r="K114" s="181"/>
      <c r="L114" s="115"/>
      <c r="M114" s="182"/>
      <c r="N114" s="182"/>
      <c r="O114" s="183"/>
      <c r="P114" s="184"/>
      <c r="Q114" s="115"/>
      <c r="R114" s="182"/>
      <c r="S114" s="182"/>
      <c r="T114" s="185"/>
      <c r="U114" s="186"/>
      <c r="V114" s="184"/>
      <c r="W114" s="115"/>
      <c r="X114" s="182"/>
      <c r="Y114" s="182"/>
      <c r="Z114" s="182"/>
      <c r="AA114" s="183"/>
      <c r="AB114" s="184"/>
      <c r="AC114" s="115"/>
      <c r="AD114" s="182"/>
      <c r="AE114" s="182"/>
      <c r="AF114" s="185"/>
      <c r="AG114" s="186"/>
      <c r="AH114" s="180"/>
      <c r="AI114" s="115"/>
      <c r="AJ114" s="134"/>
      <c r="AK114" s="134"/>
      <c r="AL114" s="185"/>
      <c r="AM114" s="247"/>
      <c r="AN114" s="180"/>
      <c r="AO114" s="115"/>
      <c r="AP114" s="194"/>
      <c r="AQ114" s="185"/>
      <c r="AR114" s="186"/>
      <c r="AS114" s="180"/>
      <c r="AT114" s="116"/>
      <c r="AU114" s="182"/>
      <c r="AV114" s="182"/>
      <c r="AW114" s="185"/>
      <c r="AX114" s="186"/>
      <c r="AY114" s="180"/>
      <c r="AZ114" s="115" t="s">
        <v>201</v>
      </c>
      <c r="BA114" s="182">
        <v>7</v>
      </c>
      <c r="BB114" s="182">
        <v>8</v>
      </c>
      <c r="BC114" s="185" t="s">
        <v>32</v>
      </c>
      <c r="BD114" s="186">
        <v>50.579919469776868</v>
      </c>
      <c r="BE114" s="187"/>
      <c r="BF114" s="134"/>
      <c r="BG114" s="182"/>
      <c r="BH114" s="182"/>
      <c r="BI114" s="182"/>
      <c r="BJ114" s="182"/>
      <c r="BK114" s="182"/>
      <c r="BL114" s="182"/>
      <c r="BM114" s="185"/>
      <c r="BN114" s="247"/>
      <c r="BO114" s="180"/>
      <c r="BP114" s="115"/>
      <c r="BQ114" s="182"/>
      <c r="BR114" s="182"/>
      <c r="BS114" s="182"/>
      <c r="BT114" s="185"/>
      <c r="BU114" s="247"/>
      <c r="BV114" s="180"/>
      <c r="BW114" s="115"/>
      <c r="BX114" s="185"/>
      <c r="BY114" s="247"/>
      <c r="BZ114" s="180"/>
      <c r="CA114" s="115" t="s">
        <v>78</v>
      </c>
      <c r="CB114" s="182">
        <v>4</v>
      </c>
      <c r="CC114" s="182">
        <v>4</v>
      </c>
      <c r="CD114" s="185">
        <v>6</v>
      </c>
      <c r="CE114" s="248">
        <v>148.38737172717487</v>
      </c>
      <c r="CF114" s="249"/>
      <c r="CG114" s="250"/>
    </row>
    <row r="115" spans="1:85" s="251" customFormat="1" ht="12.75" customHeight="1" x14ac:dyDescent="0.2">
      <c r="A115" s="33">
        <v>35</v>
      </c>
      <c r="B115" s="112" t="s">
        <v>46</v>
      </c>
      <c r="C115" s="112">
        <v>100</v>
      </c>
      <c r="D115" s="34" t="s">
        <v>1017</v>
      </c>
      <c r="E115" s="113" t="s">
        <v>1106</v>
      </c>
      <c r="F115" s="114"/>
      <c r="G115" s="414"/>
      <c r="H115" s="156">
        <f>BD115+AX115+AR115+AG115+U115+O115+AA115+BN115+BU115+BY115+CE115+AM115</f>
        <v>197.11785967221073</v>
      </c>
      <c r="I115" s="192">
        <f>COUNTA(L115,Q115,W115,AC115,AI115,AO115,AT115,AZ115,BF115,BP115,BW115,CA115)</f>
        <v>2</v>
      </c>
      <c r="J115" s="192">
        <f>COUNTA(M115,N115,R115,S115,Y115,T115,X115,Z115,AD115,AE115,AF115,AP115,AJ115,AK115,AL115,AQ115,AU115,AV115,AW115,BA115,BB115,BC115,BG115,BH115,BI115,BL115,BM115,BQ115,BS115,BT115,BX115,CB115,CC115,#REF!,CD115)</f>
        <v>9</v>
      </c>
      <c r="K115" s="181"/>
      <c r="L115" s="115"/>
      <c r="M115" s="182"/>
      <c r="N115" s="182"/>
      <c r="O115" s="183"/>
      <c r="P115" s="184"/>
      <c r="Q115" s="115"/>
      <c r="R115" s="182"/>
      <c r="S115" s="182"/>
      <c r="T115" s="185"/>
      <c r="U115" s="186"/>
      <c r="V115" s="184"/>
      <c r="W115" s="115"/>
      <c r="X115" s="182"/>
      <c r="Y115" s="182"/>
      <c r="Z115" s="182"/>
      <c r="AA115" s="183"/>
      <c r="AB115" s="184"/>
      <c r="AC115" s="115"/>
      <c r="AD115" s="182"/>
      <c r="AE115" s="182"/>
      <c r="AF115" s="185"/>
      <c r="AG115" s="186"/>
      <c r="AH115" s="180"/>
      <c r="AI115" s="115"/>
      <c r="AJ115" s="134"/>
      <c r="AK115" s="134"/>
      <c r="AL115" s="185"/>
      <c r="AM115" s="247"/>
      <c r="AN115" s="180"/>
      <c r="AO115" s="115"/>
      <c r="AP115" s="194"/>
      <c r="AQ115" s="185"/>
      <c r="AR115" s="186"/>
      <c r="AS115" s="180"/>
      <c r="AT115" s="116"/>
      <c r="AU115" s="182"/>
      <c r="AV115" s="182"/>
      <c r="AW115" s="185"/>
      <c r="AX115" s="186"/>
      <c r="AY115" s="180"/>
      <c r="AZ115" s="115"/>
      <c r="BA115" s="182"/>
      <c r="BB115" s="182"/>
      <c r="BC115" s="185"/>
      <c r="BD115" s="186"/>
      <c r="BE115" s="187"/>
      <c r="BF115" s="134" t="s">
        <v>46</v>
      </c>
      <c r="BG115" s="182">
        <v>4</v>
      </c>
      <c r="BH115" s="182" t="s">
        <v>32</v>
      </c>
      <c r="BI115" s="182" t="s">
        <v>33</v>
      </c>
      <c r="BJ115" s="182" t="s">
        <v>32</v>
      </c>
      <c r="BK115" s="182" t="s">
        <v>33</v>
      </c>
      <c r="BL115" s="182" t="s">
        <v>32</v>
      </c>
      <c r="BM115" s="185">
        <v>3</v>
      </c>
      <c r="BN115" s="247">
        <v>151.249387366083</v>
      </c>
      <c r="BO115" s="180"/>
      <c r="BP115" s="115" t="s">
        <v>78</v>
      </c>
      <c r="BQ115" s="182" t="s">
        <v>32</v>
      </c>
      <c r="BR115" s="182" t="s">
        <v>32</v>
      </c>
      <c r="BS115" s="182">
        <v>10</v>
      </c>
      <c r="BT115" s="185" t="s">
        <v>32</v>
      </c>
      <c r="BU115" s="247">
        <v>45.868472306127714</v>
      </c>
      <c r="BV115" s="180"/>
      <c r="BW115" s="115"/>
      <c r="BX115" s="185"/>
      <c r="BY115" s="247"/>
      <c r="BZ115" s="180"/>
      <c r="CA115" s="115"/>
      <c r="CB115" s="182"/>
      <c r="CC115" s="182"/>
      <c r="CD115" s="185"/>
      <c r="CE115" s="248"/>
      <c r="CF115" s="249"/>
      <c r="CG115" s="250"/>
    </row>
    <row r="116" spans="1:85" s="251" customFormat="1" ht="12.75" customHeight="1" x14ac:dyDescent="0.2">
      <c r="A116" s="33">
        <v>36</v>
      </c>
      <c r="B116" s="112" t="s">
        <v>46</v>
      </c>
      <c r="C116" s="112" t="s">
        <v>923</v>
      </c>
      <c r="D116" s="34" t="s">
        <v>924</v>
      </c>
      <c r="E116" s="113" t="s">
        <v>925</v>
      </c>
      <c r="F116" s="114"/>
      <c r="G116" s="414">
        <f>BD116+AX116+AR116+AG116+U116+O116+AA116+AM116</f>
        <v>189.53997455872525</v>
      </c>
      <c r="H116" s="156">
        <f>BD116+AX116+AR116+AG116+U116+O116+AA116+BN116+BU116+BY116+CE116+AM116</f>
        <v>189.53997455872525</v>
      </c>
      <c r="I116" s="192">
        <f>COUNTA(L116,Q116,W116,AC116,AI116,AO116,AT116,AZ116,BF116,BP116,BW116,CA116)</f>
        <v>1</v>
      </c>
      <c r="J116" s="192">
        <f>COUNTA(M116,N116,R116,S116,Y116,T116,X116,Z116,AD116,AE116,AF116,AP116,AJ116,AK116,AL116,AQ116,AU116,AV116,AW116,BA116,BB116,BC116,BG116,BH116,BI116,BL116,BM116,BQ116,BS116,BT116,BX116,CB116,CC116,#REF!,CD116)</f>
        <v>3</v>
      </c>
      <c r="K116" s="181"/>
      <c r="L116" s="115"/>
      <c r="M116" s="182"/>
      <c r="N116" s="182"/>
      <c r="O116" s="183"/>
      <c r="P116" s="184"/>
      <c r="Q116" s="115"/>
      <c r="R116" s="182"/>
      <c r="S116" s="182"/>
      <c r="T116" s="185"/>
      <c r="U116" s="186"/>
      <c r="V116" s="184"/>
      <c r="W116" s="115"/>
      <c r="X116" s="182"/>
      <c r="Y116" s="182"/>
      <c r="Z116" s="182"/>
      <c r="AA116" s="183"/>
      <c r="AB116" s="184"/>
      <c r="AC116" s="115"/>
      <c r="AD116" s="182"/>
      <c r="AE116" s="182"/>
      <c r="AF116" s="185"/>
      <c r="AG116" s="186"/>
      <c r="AH116" s="180"/>
      <c r="AI116" s="115"/>
      <c r="AJ116" s="134"/>
      <c r="AK116" s="134"/>
      <c r="AL116" s="185"/>
      <c r="AM116" s="247"/>
      <c r="AN116" s="180"/>
      <c r="AO116" s="115" t="s">
        <v>46</v>
      </c>
      <c r="AP116" s="194">
        <v>3</v>
      </c>
      <c r="AQ116" s="185">
        <v>3</v>
      </c>
      <c r="AR116" s="186">
        <v>189.53997455872525</v>
      </c>
      <c r="AS116" s="180"/>
      <c r="AT116" s="116"/>
      <c r="AU116" s="182"/>
      <c r="AV116" s="182"/>
      <c r="AW116" s="185"/>
      <c r="AX116" s="186"/>
      <c r="AY116" s="180"/>
      <c r="AZ116" s="115"/>
      <c r="BA116" s="182"/>
      <c r="BB116" s="182"/>
      <c r="BC116" s="185"/>
      <c r="BD116" s="186"/>
      <c r="BE116" s="187"/>
      <c r="BF116" s="134"/>
      <c r="BG116" s="182"/>
      <c r="BH116" s="182"/>
      <c r="BI116" s="182"/>
      <c r="BJ116" s="182"/>
      <c r="BK116" s="182"/>
      <c r="BL116" s="182"/>
      <c r="BM116" s="185"/>
      <c r="BN116" s="247"/>
      <c r="BO116" s="180"/>
      <c r="BP116" s="115"/>
      <c r="BQ116" s="182"/>
      <c r="BR116" s="182"/>
      <c r="BS116" s="182"/>
      <c r="BT116" s="185"/>
      <c r="BU116" s="247"/>
      <c r="BV116" s="180"/>
      <c r="BW116" s="115"/>
      <c r="BX116" s="185"/>
      <c r="BY116" s="247"/>
      <c r="BZ116" s="180"/>
      <c r="CA116" s="115"/>
      <c r="CB116" s="182"/>
      <c r="CC116" s="182"/>
      <c r="CD116" s="185"/>
      <c r="CE116" s="248"/>
      <c r="CF116" s="249"/>
      <c r="CG116" s="250"/>
    </row>
    <row r="117" spans="1:85" s="251" customFormat="1" ht="12.75" customHeight="1" x14ac:dyDescent="0.2">
      <c r="A117" s="33">
        <v>37</v>
      </c>
      <c r="B117" s="112" t="s">
        <v>46</v>
      </c>
      <c r="C117" s="112" t="s">
        <v>876</v>
      </c>
      <c r="D117" s="34" t="s">
        <v>813</v>
      </c>
      <c r="E117" s="113" t="s">
        <v>814</v>
      </c>
      <c r="F117" s="114"/>
      <c r="G117" s="414">
        <f>BD117+AX117+AR117+AG117+U117+O117+AA117+AM117</f>
        <v>182.20918885188479</v>
      </c>
      <c r="H117" s="156">
        <f>BD117+AX117+AR117+AG117+U117+O117+AA117+BN117+BU117+BY117+CE117+AM117</f>
        <v>182.20918885188479</v>
      </c>
      <c r="I117" s="192">
        <f>COUNTA(L117,Q117,W117,AC117,AI117,AO117,AT117,AZ117,BF117,BP117,BW117,CA117)</f>
        <v>3</v>
      </c>
      <c r="J117" s="192">
        <f>COUNTA(M117,N117,R117,S117,Y117,T117,X117,Z117,AD117,AE117,AF117,AP117,AJ117,AK117,AL117,AQ117,AU117,AV117,AW117,BA117,BB117,BC117,BG117,BH117,BI117,BL117,BM117,BQ117,BS117,BT117,BX117,CB117,CC117,#REF!,CD117)</f>
        <v>9</v>
      </c>
      <c r="K117" s="181"/>
      <c r="L117" s="115"/>
      <c r="M117" s="182"/>
      <c r="N117" s="182"/>
      <c r="O117" s="183"/>
      <c r="P117" s="184"/>
      <c r="Q117" s="115"/>
      <c r="R117" s="182"/>
      <c r="S117" s="182"/>
      <c r="T117" s="185"/>
      <c r="U117" s="186"/>
      <c r="V117" s="184"/>
      <c r="W117" s="115"/>
      <c r="X117" s="182"/>
      <c r="Y117" s="182"/>
      <c r="Z117" s="182"/>
      <c r="AA117" s="183"/>
      <c r="AB117" s="184"/>
      <c r="AC117" s="115" t="s">
        <v>663</v>
      </c>
      <c r="AD117" s="182">
        <v>5</v>
      </c>
      <c r="AE117" s="182" t="s">
        <v>32</v>
      </c>
      <c r="AF117" s="185">
        <v>7</v>
      </c>
      <c r="AG117" s="186">
        <v>103.64416974528373</v>
      </c>
      <c r="AH117" s="180"/>
      <c r="AI117" s="115" t="s">
        <v>46</v>
      </c>
      <c r="AJ117" s="134" t="s">
        <v>32</v>
      </c>
      <c r="AK117" s="134" t="s">
        <v>32</v>
      </c>
      <c r="AL117" s="185" t="s">
        <v>33</v>
      </c>
      <c r="AM117" s="247">
        <v>33.333333333333329</v>
      </c>
      <c r="AN117" s="180"/>
      <c r="AO117" s="115" t="s">
        <v>46</v>
      </c>
      <c r="AP117" s="194">
        <v>14</v>
      </c>
      <c r="AQ117" s="185">
        <v>13</v>
      </c>
      <c r="AR117" s="186">
        <v>45.231685773267749</v>
      </c>
      <c r="AS117" s="180"/>
      <c r="AT117" s="116"/>
      <c r="AU117" s="182"/>
      <c r="AV117" s="182"/>
      <c r="AW117" s="185"/>
      <c r="AX117" s="186"/>
      <c r="AY117" s="180"/>
      <c r="AZ117" s="115"/>
      <c r="BA117" s="182"/>
      <c r="BB117" s="182"/>
      <c r="BC117" s="185"/>
      <c r="BD117" s="186"/>
      <c r="BE117" s="187"/>
      <c r="BF117" s="134"/>
      <c r="BG117" s="182"/>
      <c r="BH117" s="182"/>
      <c r="BI117" s="182"/>
      <c r="BJ117" s="182"/>
      <c r="BK117" s="182"/>
      <c r="BL117" s="182"/>
      <c r="BM117" s="185"/>
      <c r="BN117" s="247"/>
      <c r="BO117" s="180"/>
      <c r="BP117" s="115"/>
      <c r="BQ117" s="182"/>
      <c r="BR117" s="182"/>
      <c r="BS117" s="182"/>
      <c r="BT117" s="185"/>
      <c r="BU117" s="247"/>
      <c r="BV117" s="180"/>
      <c r="BW117" s="115"/>
      <c r="BX117" s="185"/>
      <c r="BY117" s="247"/>
      <c r="BZ117" s="180"/>
      <c r="CA117" s="115"/>
      <c r="CB117" s="182"/>
      <c r="CC117" s="182"/>
      <c r="CD117" s="185"/>
      <c r="CE117" s="248"/>
      <c r="CF117" s="249"/>
      <c r="CG117" s="250"/>
    </row>
    <row r="118" spans="1:85" s="251" customFormat="1" ht="12.75" customHeight="1" x14ac:dyDescent="0.2">
      <c r="A118" s="33">
        <v>46</v>
      </c>
      <c r="B118" s="112" t="s">
        <v>45</v>
      </c>
      <c r="C118" s="112" t="s">
        <v>950</v>
      </c>
      <c r="D118" s="34" t="s">
        <v>138</v>
      </c>
      <c r="E118" s="113" t="s">
        <v>951</v>
      </c>
      <c r="F118" s="114"/>
      <c r="G118" s="414">
        <f>BD118+AX118+AR118+AG118+U118+O118+AA118+AM118</f>
        <v>90.659364929047427</v>
      </c>
      <c r="H118" s="156">
        <f>BD118+AX118+AR118+AG118+U118+O118+AA118+BN118+BU118+BY118+CE118+AM118</f>
        <v>177.28924694507236</v>
      </c>
      <c r="I118" s="192">
        <f>COUNTA(L118,Q118,W118,AC118,AI118,AO118,AT118,AZ118,BF118,BP118,BW118,CA118)</f>
        <v>2</v>
      </c>
      <c r="J118" s="192">
        <f>COUNTA(M118,N118,R118,S118,Y118,T118,X118,Z118,AD118,AE118,AF118,AP118,AJ118,AK118,AL118,AQ118,AU118,AV118,AW118,BA118,BB118,BC118,BG118,BH118,BI118,BL118,BM118,BQ118,BS118,BT118,BX118,CB118,CC118,#REF!,CD118)</f>
        <v>6</v>
      </c>
      <c r="K118" s="181"/>
      <c r="L118" s="115"/>
      <c r="M118" s="182"/>
      <c r="N118" s="182"/>
      <c r="O118" s="183"/>
      <c r="P118" s="184"/>
      <c r="Q118" s="115"/>
      <c r="R118" s="182"/>
      <c r="S118" s="182"/>
      <c r="T118" s="185"/>
      <c r="U118" s="186"/>
      <c r="V118" s="184"/>
      <c r="W118" s="115"/>
      <c r="X118" s="182"/>
      <c r="Y118" s="182"/>
      <c r="Z118" s="182"/>
      <c r="AA118" s="183"/>
      <c r="AB118" s="184"/>
      <c r="AC118" s="115"/>
      <c r="AD118" s="182"/>
      <c r="AE118" s="182"/>
      <c r="AF118" s="185"/>
      <c r="AG118" s="186"/>
      <c r="AH118" s="180"/>
      <c r="AI118" s="115"/>
      <c r="AJ118" s="134"/>
      <c r="AK118" s="134"/>
      <c r="AL118" s="185"/>
      <c r="AM118" s="247"/>
      <c r="AN118" s="180"/>
      <c r="AO118" s="115" t="s">
        <v>45</v>
      </c>
      <c r="AP118" s="194">
        <v>12</v>
      </c>
      <c r="AQ118" s="185">
        <v>15</v>
      </c>
      <c r="AR118" s="186">
        <v>90.659364929047427</v>
      </c>
      <c r="AS118" s="180"/>
      <c r="AT118" s="116"/>
      <c r="AU118" s="182"/>
      <c r="AV118" s="182"/>
      <c r="AW118" s="185"/>
      <c r="AX118" s="186"/>
      <c r="AY118" s="180"/>
      <c r="AZ118" s="115"/>
      <c r="BA118" s="182"/>
      <c r="BB118" s="182"/>
      <c r="BC118" s="185"/>
      <c r="BD118" s="186"/>
      <c r="BE118" s="187"/>
      <c r="BF118" s="134"/>
      <c r="BG118" s="182"/>
      <c r="BH118" s="182"/>
      <c r="BI118" s="182"/>
      <c r="BJ118" s="182"/>
      <c r="BK118" s="182"/>
      <c r="BL118" s="182"/>
      <c r="BM118" s="185"/>
      <c r="BN118" s="247"/>
      <c r="BO118" s="180"/>
      <c r="BP118" s="115"/>
      <c r="BQ118" s="182"/>
      <c r="BR118" s="182"/>
      <c r="BS118" s="182"/>
      <c r="BT118" s="185"/>
      <c r="BU118" s="247"/>
      <c r="BV118" s="180"/>
      <c r="BW118" s="115"/>
      <c r="BX118" s="185"/>
      <c r="BY118" s="247"/>
      <c r="BZ118" s="180"/>
      <c r="CA118" s="115" t="s">
        <v>73</v>
      </c>
      <c r="CB118" s="182">
        <v>14</v>
      </c>
      <c r="CC118" s="182">
        <v>15</v>
      </c>
      <c r="CD118" s="185">
        <v>13</v>
      </c>
      <c r="CE118" s="248">
        <v>86.629882016024951</v>
      </c>
      <c r="CF118" s="249"/>
      <c r="CG118" s="250"/>
    </row>
    <row r="119" spans="1:85" s="251" customFormat="1" ht="12.75" customHeight="1" x14ac:dyDescent="0.2">
      <c r="A119" s="33">
        <v>47</v>
      </c>
      <c r="B119" s="112" t="s">
        <v>45</v>
      </c>
      <c r="C119" s="112" t="s">
        <v>334</v>
      </c>
      <c r="D119" s="34" t="s">
        <v>335</v>
      </c>
      <c r="E119" s="113" t="s">
        <v>1327</v>
      </c>
      <c r="F119" s="114"/>
      <c r="G119" s="414">
        <f>BD119+AX119+AR119+AG119+U119+O119+AA119+AM119</f>
        <v>176.3972606109001</v>
      </c>
      <c r="H119" s="156">
        <f>BD119+AX119+AR119+AG119+U119+O119+AA119+BN119+BU119+BY119+CE119+AM119</f>
        <v>176.3972606109001</v>
      </c>
      <c r="I119" s="192">
        <f>COUNTA(L119,Q119,W119,AC119,AI119,AO119,AT119,AZ119,BF119,BP119,BW119,CA119)</f>
        <v>2</v>
      </c>
      <c r="J119" s="192">
        <f>COUNTA(M119,N119,R119,S119,Y119,T119,X119,Z119,AD119,AE119,AF119,AP119,AJ119,AK119,AL119,AQ119,AU119,AV119,AW119,BA119,BB119,BC119,BG119,BH119,BI119,BL119,BM119,BQ119,BS119,BT119,BX119,CB119,CC119,#REF!,CD119)</f>
        <v>7</v>
      </c>
      <c r="K119" s="181"/>
      <c r="L119" s="115"/>
      <c r="M119" s="182"/>
      <c r="N119" s="182"/>
      <c r="O119" s="183"/>
      <c r="P119" s="184"/>
      <c r="Q119" s="115" t="s">
        <v>5</v>
      </c>
      <c r="R119" s="182" t="s">
        <v>32</v>
      </c>
      <c r="S119" s="182">
        <v>5</v>
      </c>
      <c r="T119" s="185">
        <v>3</v>
      </c>
      <c r="U119" s="186">
        <v>120.46877908378272</v>
      </c>
      <c r="V119" s="184"/>
      <c r="W119" s="115" t="s">
        <v>6</v>
      </c>
      <c r="X119" s="182">
        <v>8</v>
      </c>
      <c r="Y119" s="182" t="s">
        <v>32</v>
      </c>
      <c r="Z119" s="182" t="s">
        <v>32</v>
      </c>
      <c r="AA119" s="183">
        <v>55.92848152711737</v>
      </c>
      <c r="AB119" s="184"/>
      <c r="AC119" s="115"/>
      <c r="AD119" s="182"/>
      <c r="AE119" s="182"/>
      <c r="AF119" s="185"/>
      <c r="AG119" s="186"/>
      <c r="AH119" s="180"/>
      <c r="AI119" s="115"/>
      <c r="AJ119" s="134"/>
      <c r="AK119" s="134"/>
      <c r="AL119" s="185"/>
      <c r="AM119" s="247"/>
      <c r="AN119" s="180"/>
      <c r="AO119" s="115"/>
      <c r="AP119" s="194"/>
      <c r="AQ119" s="185"/>
      <c r="AR119" s="186"/>
      <c r="AS119" s="180"/>
      <c r="AT119" s="116"/>
      <c r="AU119" s="182"/>
      <c r="AV119" s="182"/>
      <c r="AW119" s="185"/>
      <c r="AX119" s="186"/>
      <c r="AY119" s="180"/>
      <c r="AZ119" s="115"/>
      <c r="BA119" s="182"/>
      <c r="BB119" s="182"/>
      <c r="BC119" s="185"/>
      <c r="BD119" s="186"/>
      <c r="BE119" s="187"/>
      <c r="BF119" s="134"/>
      <c r="BG119" s="182"/>
      <c r="BH119" s="182"/>
      <c r="BI119" s="182"/>
      <c r="BJ119" s="182"/>
      <c r="BK119" s="182"/>
      <c r="BL119" s="182"/>
      <c r="BM119" s="185"/>
      <c r="BN119" s="247"/>
      <c r="BO119" s="180"/>
      <c r="BP119" s="115"/>
      <c r="BQ119" s="182"/>
      <c r="BR119" s="182"/>
      <c r="BS119" s="182"/>
      <c r="BT119" s="185"/>
      <c r="BU119" s="247"/>
      <c r="BV119" s="180"/>
      <c r="BW119" s="115"/>
      <c r="BX119" s="185"/>
      <c r="BY119" s="247"/>
      <c r="BZ119" s="180"/>
      <c r="CA119" s="115"/>
      <c r="CB119" s="182"/>
      <c r="CC119" s="182"/>
      <c r="CD119" s="185"/>
      <c r="CE119" s="248"/>
      <c r="CF119" s="249"/>
      <c r="CG119" s="250"/>
    </row>
    <row r="120" spans="1:85" s="251" customFormat="1" ht="12.75" customHeight="1" x14ac:dyDescent="0.2">
      <c r="A120" s="33">
        <v>48</v>
      </c>
      <c r="B120" s="112" t="s">
        <v>45</v>
      </c>
      <c r="C120" s="112" t="s">
        <v>977</v>
      </c>
      <c r="D120" s="34" t="s">
        <v>327</v>
      </c>
      <c r="E120" s="113" t="s">
        <v>328</v>
      </c>
      <c r="F120" s="114"/>
      <c r="G120" s="414">
        <f>BD120+AX120+AR120+AG120+U120+O120+AA120+AM120</f>
        <v>176.2715179774741</v>
      </c>
      <c r="H120" s="156">
        <f>BD120+AX120+AR120+AG120+U120+O120+AA120+BN120+BU120+BY120+CE120+AM120</f>
        <v>176.2715179774741</v>
      </c>
      <c r="I120" s="192">
        <f>COUNTA(L120,Q120,W120,AC120,AI120,AO120,AT120,AZ120,BF120,BP120,BW120,CA120)</f>
        <v>2</v>
      </c>
      <c r="J120" s="192">
        <f>COUNTA(M120,N120,R120,S120,Y120,T120,X120,Z120,AD120,AE120,AF120,AP120,AJ120,AK120,AL120,AQ120,AU120,AV120,AW120,BA120,BB120,BC120,BG120,BH120,BI120,BL120,BM120,BQ120,BS120,BT120,BX120,CB120,CC120,#REF!,CD120)</f>
        <v>7</v>
      </c>
      <c r="K120" s="181"/>
      <c r="L120" s="115"/>
      <c r="M120" s="182"/>
      <c r="N120" s="182"/>
      <c r="O120" s="183"/>
      <c r="P120" s="184"/>
      <c r="Q120" s="115"/>
      <c r="R120" s="182"/>
      <c r="S120" s="182"/>
      <c r="T120" s="185"/>
      <c r="U120" s="186"/>
      <c r="V120" s="184"/>
      <c r="W120" s="115" t="s">
        <v>6</v>
      </c>
      <c r="X120" s="182">
        <v>4</v>
      </c>
      <c r="Y120" s="182" t="s">
        <v>32</v>
      </c>
      <c r="Z120" s="182" t="s">
        <v>32</v>
      </c>
      <c r="AA120" s="183">
        <v>95.302417847393542</v>
      </c>
      <c r="AB120" s="184"/>
      <c r="AC120" s="115"/>
      <c r="AD120" s="182"/>
      <c r="AE120" s="182"/>
      <c r="AF120" s="185"/>
      <c r="AG120" s="186"/>
      <c r="AH120" s="180"/>
      <c r="AI120" s="115"/>
      <c r="AJ120" s="134"/>
      <c r="AK120" s="134"/>
      <c r="AL120" s="185"/>
      <c r="AM120" s="247"/>
      <c r="AN120" s="180"/>
      <c r="AO120" s="115"/>
      <c r="AP120" s="194"/>
      <c r="AQ120" s="185"/>
      <c r="AR120" s="186"/>
      <c r="AS120" s="180"/>
      <c r="AT120" s="116" t="s">
        <v>5</v>
      </c>
      <c r="AU120" s="182" t="s">
        <v>32</v>
      </c>
      <c r="AV120" s="182">
        <v>4</v>
      </c>
      <c r="AW120" s="185">
        <v>5</v>
      </c>
      <c r="AX120" s="186">
        <v>80.969100130080562</v>
      </c>
      <c r="AY120" s="180"/>
      <c r="AZ120" s="115"/>
      <c r="BA120" s="182"/>
      <c r="BB120" s="182"/>
      <c r="BC120" s="185"/>
      <c r="BD120" s="186"/>
      <c r="BE120" s="187"/>
      <c r="BF120" s="134"/>
      <c r="BG120" s="182"/>
      <c r="BH120" s="182"/>
      <c r="BI120" s="182"/>
      <c r="BJ120" s="182"/>
      <c r="BK120" s="182"/>
      <c r="BL120" s="182"/>
      <c r="BM120" s="185"/>
      <c r="BN120" s="247"/>
      <c r="BO120" s="180"/>
      <c r="BP120" s="115"/>
      <c r="BQ120" s="182"/>
      <c r="BR120" s="182"/>
      <c r="BS120" s="182"/>
      <c r="BT120" s="185"/>
      <c r="BU120" s="247"/>
      <c r="BV120" s="180"/>
      <c r="BW120" s="115"/>
      <c r="BX120" s="185"/>
      <c r="BY120" s="247"/>
      <c r="BZ120" s="180"/>
      <c r="CA120" s="115"/>
      <c r="CB120" s="182"/>
      <c r="CC120" s="182"/>
      <c r="CD120" s="185"/>
      <c r="CE120" s="248"/>
      <c r="CF120" s="249"/>
      <c r="CG120" s="250"/>
    </row>
    <row r="121" spans="1:85" s="251" customFormat="1" ht="12.75" customHeight="1" x14ac:dyDescent="0.2">
      <c r="A121" s="33">
        <v>49</v>
      </c>
      <c r="B121" s="112" t="s">
        <v>45</v>
      </c>
      <c r="C121" s="112" t="s">
        <v>318</v>
      </c>
      <c r="D121" s="34" t="s">
        <v>1007</v>
      </c>
      <c r="E121" s="113" t="s">
        <v>320</v>
      </c>
      <c r="F121" s="114"/>
      <c r="G121" s="414">
        <f>BD121+AX121+AR121+AG121+U121+O121+AA121+AM121</f>
        <v>173.80604449463169</v>
      </c>
      <c r="H121" s="156">
        <f>BD121+AX121+AR121+AG121+U121+O121+AA121+BN121+BU121+BY121+CE121+AM121</f>
        <v>173.80604449463169</v>
      </c>
      <c r="I121" s="192">
        <f>COUNTA(L121,Q121,W121,AC121,AI121,AO121,AT121,AZ121,BF121,BP121,BW121,CA121)</f>
        <v>1</v>
      </c>
      <c r="J121" s="192">
        <f>COUNTA(M121,N121,R121,S121,Y121,T121,X121,Z121,AD121,AE121,AF121,AP121,AJ121,AK121,AL121,AQ121,AU121,AV121,AW121,BA121,BB121,BC121,BG121,BH121,BI121,BL121,BM121,BQ121,BS121,BT121,BX121,CB121,CC121,#REF!,CD121)</f>
        <v>4</v>
      </c>
      <c r="K121" s="181"/>
      <c r="L121" s="115"/>
      <c r="M121" s="182"/>
      <c r="N121" s="182"/>
      <c r="O121" s="183"/>
      <c r="P121" s="184"/>
      <c r="Q121" s="115"/>
      <c r="R121" s="182"/>
      <c r="S121" s="182"/>
      <c r="T121" s="185"/>
      <c r="U121" s="186"/>
      <c r="V121" s="184"/>
      <c r="W121" s="115" t="s">
        <v>6</v>
      </c>
      <c r="X121" s="182">
        <v>2</v>
      </c>
      <c r="Y121" s="182">
        <v>8</v>
      </c>
      <c r="Z121" s="182">
        <v>8</v>
      </c>
      <c r="AA121" s="183">
        <v>173.80604449463169</v>
      </c>
      <c r="AB121" s="184"/>
      <c r="AC121" s="115"/>
      <c r="AD121" s="182"/>
      <c r="AE121" s="182"/>
      <c r="AF121" s="185"/>
      <c r="AG121" s="186"/>
      <c r="AH121" s="180"/>
      <c r="AI121" s="115"/>
      <c r="AJ121" s="134"/>
      <c r="AK121" s="134"/>
      <c r="AL121" s="185"/>
      <c r="AM121" s="247"/>
      <c r="AN121" s="180"/>
      <c r="AO121" s="115"/>
      <c r="AP121" s="194"/>
      <c r="AQ121" s="185"/>
      <c r="AR121" s="186"/>
      <c r="AS121" s="180"/>
      <c r="AT121" s="116"/>
      <c r="AU121" s="182"/>
      <c r="AV121" s="182"/>
      <c r="AW121" s="185"/>
      <c r="AX121" s="186"/>
      <c r="AY121" s="180"/>
      <c r="AZ121" s="115"/>
      <c r="BA121" s="182"/>
      <c r="BB121" s="182"/>
      <c r="BC121" s="185"/>
      <c r="BD121" s="186"/>
      <c r="BE121" s="187"/>
      <c r="BF121" s="134"/>
      <c r="BG121" s="182"/>
      <c r="BH121" s="182"/>
      <c r="BI121" s="182"/>
      <c r="BJ121" s="182"/>
      <c r="BK121" s="182"/>
      <c r="BL121" s="182"/>
      <c r="BM121" s="185"/>
      <c r="BN121" s="247"/>
      <c r="BO121" s="180"/>
      <c r="BP121" s="115"/>
      <c r="BQ121" s="182"/>
      <c r="BR121" s="182"/>
      <c r="BS121" s="182"/>
      <c r="BT121" s="185"/>
      <c r="BU121" s="247"/>
      <c r="BV121" s="180"/>
      <c r="BW121" s="115"/>
      <c r="BX121" s="185"/>
      <c r="BY121" s="247"/>
      <c r="BZ121" s="180"/>
      <c r="CA121" s="115"/>
      <c r="CB121" s="182"/>
      <c r="CC121" s="182"/>
      <c r="CD121" s="185"/>
      <c r="CE121" s="248"/>
      <c r="CF121" s="249"/>
      <c r="CG121" s="250"/>
    </row>
    <row r="122" spans="1:85" s="251" customFormat="1" ht="12.75" customHeight="1" x14ac:dyDescent="0.2">
      <c r="A122" s="33">
        <v>50</v>
      </c>
      <c r="B122" s="112" t="s">
        <v>45</v>
      </c>
      <c r="C122" s="112">
        <v>1</v>
      </c>
      <c r="D122" s="34" t="s">
        <v>154</v>
      </c>
      <c r="E122" s="113" t="s">
        <v>1294</v>
      </c>
      <c r="F122" s="114"/>
      <c r="G122" s="414"/>
      <c r="H122" s="156">
        <f>BD122+AX122+AR122+AG122+U122+O122+AA122+BN122+BU122+BY122+CE122+AM122</f>
        <v>173.1987918044201</v>
      </c>
      <c r="I122" s="192">
        <f>COUNTA(L122,Q122,W122,AC122,AI122,AO122,AT122,AZ122,BF122,BP122,BW122,CA122)</f>
        <v>1</v>
      </c>
      <c r="J122" s="192">
        <f>COUNTA(M122,N122,R122,S122,Y122,T122,X122,Z122,AD122,AE122,AF122,AP122,AJ122,AK122,AL122,AQ122,AU122,AV122,AW122,BA122,BB122,BC122,BG122,BH122,BI122,BL122,BM122,BQ122,BS122,BT122,BX122,CB122,CC122,#REF!,CD122)</f>
        <v>4</v>
      </c>
      <c r="K122" s="181"/>
      <c r="L122" s="115"/>
      <c r="M122" s="182"/>
      <c r="N122" s="182"/>
      <c r="O122" s="183"/>
      <c r="P122" s="184"/>
      <c r="Q122" s="115"/>
      <c r="R122" s="182"/>
      <c r="S122" s="182"/>
      <c r="T122" s="185"/>
      <c r="U122" s="186"/>
      <c r="V122" s="184"/>
      <c r="W122" s="115"/>
      <c r="X122" s="182"/>
      <c r="Y122" s="182"/>
      <c r="Z122" s="182"/>
      <c r="AA122" s="183"/>
      <c r="AB122" s="184"/>
      <c r="AC122" s="115"/>
      <c r="AD122" s="182"/>
      <c r="AE122" s="182"/>
      <c r="AF122" s="185"/>
      <c r="AG122" s="186"/>
      <c r="AH122" s="180"/>
      <c r="AI122" s="115"/>
      <c r="AJ122" s="134"/>
      <c r="AK122" s="134"/>
      <c r="AL122" s="185"/>
      <c r="AM122" s="247"/>
      <c r="AN122" s="180"/>
      <c r="AO122" s="115"/>
      <c r="AP122" s="194"/>
      <c r="AQ122" s="185"/>
      <c r="AR122" s="186"/>
      <c r="AS122" s="180"/>
      <c r="AT122" s="116"/>
      <c r="AU122" s="182"/>
      <c r="AV122" s="182"/>
      <c r="AW122" s="185"/>
      <c r="AX122" s="186"/>
      <c r="AY122" s="180"/>
      <c r="AZ122" s="115"/>
      <c r="BA122" s="182"/>
      <c r="BB122" s="182"/>
      <c r="BC122" s="185"/>
      <c r="BD122" s="186"/>
      <c r="BE122" s="187"/>
      <c r="BF122" s="134"/>
      <c r="BG122" s="182"/>
      <c r="BH122" s="182"/>
      <c r="BI122" s="182"/>
      <c r="BJ122" s="182"/>
      <c r="BK122" s="182"/>
      <c r="BL122" s="182"/>
      <c r="BM122" s="185"/>
      <c r="BN122" s="247"/>
      <c r="BO122" s="180"/>
      <c r="BP122" s="115"/>
      <c r="BQ122" s="182"/>
      <c r="BR122" s="182"/>
      <c r="BS122" s="182"/>
      <c r="BT122" s="185"/>
      <c r="BU122" s="247"/>
      <c r="BV122" s="180"/>
      <c r="BW122" s="115"/>
      <c r="BX122" s="185"/>
      <c r="BY122" s="247"/>
      <c r="BZ122" s="180"/>
      <c r="CA122" s="115" t="s">
        <v>74</v>
      </c>
      <c r="CB122" s="182">
        <v>4</v>
      </c>
      <c r="CC122" s="182">
        <v>4</v>
      </c>
      <c r="CD122" s="185">
        <v>3</v>
      </c>
      <c r="CE122" s="248">
        <v>173.1987918044201</v>
      </c>
      <c r="CF122" s="249"/>
      <c r="CG122" s="250"/>
    </row>
    <row r="123" spans="1:85" s="251" customFormat="1" ht="12.75" customHeight="1" x14ac:dyDescent="0.2">
      <c r="A123" s="33">
        <v>51</v>
      </c>
      <c r="B123" s="112" t="s">
        <v>45</v>
      </c>
      <c r="C123" s="112" t="s">
        <v>1279</v>
      </c>
      <c r="D123" s="34" t="s">
        <v>1280</v>
      </c>
      <c r="E123" s="113" t="s">
        <v>1281</v>
      </c>
      <c r="F123" s="114"/>
      <c r="G123" s="414"/>
      <c r="H123" s="156">
        <f>BD123+AX123+AR123+AG123+U123+O123+AA123+BN123+BU123+BY123+CE123+AM123</f>
        <v>169.6844360754238</v>
      </c>
      <c r="I123" s="192">
        <f>COUNTA(L123,Q123,W123,AC123,AI123,AO123,AT123,AZ123,BF123,BP123,BW123,CA123)</f>
        <v>1</v>
      </c>
      <c r="J123" s="192">
        <f>COUNTA(M123,N123,R123,S123,Y123,T123,X123,Z123,AD123,AE123,AF123,AP123,AJ123,AK123,AL123,AQ123,AU123,AV123,AW123,BA123,BB123,BC123,BG123,BH123,BI123,BL123,BM123,BQ123,BS123,BT123,BX123,CB123,CC123,#REF!,CD123)</f>
        <v>4</v>
      </c>
      <c r="K123" s="181"/>
      <c r="L123" s="115"/>
      <c r="M123" s="182"/>
      <c r="N123" s="182"/>
      <c r="O123" s="183"/>
      <c r="P123" s="184"/>
      <c r="Q123" s="115"/>
      <c r="R123" s="182"/>
      <c r="S123" s="182"/>
      <c r="T123" s="185"/>
      <c r="U123" s="186"/>
      <c r="V123" s="184"/>
      <c r="W123" s="115"/>
      <c r="X123" s="182"/>
      <c r="Y123" s="182"/>
      <c r="Z123" s="182"/>
      <c r="AA123" s="183"/>
      <c r="AB123" s="184"/>
      <c r="AC123" s="115"/>
      <c r="AD123" s="182"/>
      <c r="AE123" s="182"/>
      <c r="AF123" s="185"/>
      <c r="AG123" s="186"/>
      <c r="AH123" s="180"/>
      <c r="AI123" s="115"/>
      <c r="AJ123" s="134"/>
      <c r="AK123" s="134"/>
      <c r="AL123" s="185"/>
      <c r="AM123" s="247"/>
      <c r="AN123" s="180"/>
      <c r="AO123" s="115"/>
      <c r="AP123" s="194"/>
      <c r="AQ123" s="185"/>
      <c r="AR123" s="186"/>
      <c r="AS123" s="180"/>
      <c r="AT123" s="116"/>
      <c r="AU123" s="182"/>
      <c r="AV123" s="182"/>
      <c r="AW123" s="185"/>
      <c r="AX123" s="186"/>
      <c r="AY123" s="180"/>
      <c r="AZ123" s="115"/>
      <c r="BA123" s="182"/>
      <c r="BB123" s="182"/>
      <c r="BC123" s="185"/>
      <c r="BD123" s="186"/>
      <c r="BE123" s="187"/>
      <c r="BF123" s="134"/>
      <c r="BG123" s="182"/>
      <c r="BH123" s="182"/>
      <c r="BI123" s="182"/>
      <c r="BJ123" s="182"/>
      <c r="BK123" s="182"/>
      <c r="BL123" s="182"/>
      <c r="BM123" s="185"/>
      <c r="BN123" s="247"/>
      <c r="BO123" s="180"/>
      <c r="BP123" s="115"/>
      <c r="BQ123" s="182"/>
      <c r="BR123" s="182"/>
      <c r="BS123" s="182"/>
      <c r="BT123" s="185"/>
      <c r="BU123" s="247"/>
      <c r="BV123" s="180"/>
      <c r="BW123" s="115"/>
      <c r="BX123" s="185"/>
      <c r="BY123" s="247"/>
      <c r="BZ123" s="180"/>
      <c r="CA123" s="115" t="s">
        <v>73</v>
      </c>
      <c r="CB123" s="182">
        <v>9</v>
      </c>
      <c r="CC123" s="182">
        <v>9</v>
      </c>
      <c r="CD123" s="185">
        <v>10</v>
      </c>
      <c r="CE123" s="248">
        <v>169.6844360754238</v>
      </c>
      <c r="CF123" s="249"/>
      <c r="CG123" s="250"/>
    </row>
    <row r="124" spans="1:85" s="251" customFormat="1" ht="12.75" customHeight="1" x14ac:dyDescent="0.2">
      <c r="A124" s="33">
        <v>52</v>
      </c>
      <c r="B124" s="112" t="s">
        <v>45</v>
      </c>
      <c r="C124" s="112" t="s">
        <v>956</v>
      </c>
      <c r="D124" s="34" t="s">
        <v>957</v>
      </c>
      <c r="E124" s="113" t="s">
        <v>958</v>
      </c>
      <c r="F124" s="114"/>
      <c r="G124" s="414">
        <f>BD124+AX124+AR124+AG124+U124+O124+AA124+AM124</f>
        <v>71.264502227697193</v>
      </c>
      <c r="H124" s="156">
        <f>BD124+AX124+AR124+AG124+U124+O124+AA124+BN124+BU124+BY124+CE124+AM124</f>
        <v>158.49754635103815</v>
      </c>
      <c r="I124" s="192">
        <f>COUNTA(L124,Q124,W124,AC124,AI124,AO124,AT124,AZ124,BF124,BP124,BW124,CA124)</f>
        <v>2</v>
      </c>
      <c r="J124" s="192">
        <f>COUNTA(M124,N124,R124,S124,Y124,T124,X124,Z124,AD124,AE124,AF124,AP124,AJ124,AK124,AL124,AQ124,AU124,AV124,AW124,BA124,BB124,BC124,BG124,BH124,BI124,BL124,BM124,BQ124,BS124,BT124,BX124,CB124,CC124,#REF!,CD124)</f>
        <v>6</v>
      </c>
      <c r="K124" s="181"/>
      <c r="L124" s="115"/>
      <c r="M124" s="182"/>
      <c r="N124" s="182"/>
      <c r="O124" s="183"/>
      <c r="P124" s="184"/>
      <c r="Q124" s="115"/>
      <c r="R124" s="182"/>
      <c r="S124" s="182"/>
      <c r="T124" s="185"/>
      <c r="U124" s="186"/>
      <c r="V124" s="184"/>
      <c r="W124" s="115"/>
      <c r="X124" s="182"/>
      <c r="Y124" s="182"/>
      <c r="Z124" s="182"/>
      <c r="AA124" s="183"/>
      <c r="AB124" s="184"/>
      <c r="AC124" s="115"/>
      <c r="AD124" s="182"/>
      <c r="AE124" s="182"/>
      <c r="AF124" s="185"/>
      <c r="AG124" s="186"/>
      <c r="AH124" s="180"/>
      <c r="AI124" s="115"/>
      <c r="AJ124" s="134"/>
      <c r="AK124" s="134"/>
      <c r="AL124" s="185"/>
      <c r="AM124" s="247"/>
      <c r="AN124" s="180"/>
      <c r="AO124" s="115" t="s">
        <v>45</v>
      </c>
      <c r="AP124" s="194">
        <v>17</v>
      </c>
      <c r="AQ124" s="185">
        <v>14</v>
      </c>
      <c r="AR124" s="186">
        <v>71.264502227697193</v>
      </c>
      <c r="AS124" s="180"/>
      <c r="AT124" s="116"/>
      <c r="AU124" s="182"/>
      <c r="AV124" s="182"/>
      <c r="AW124" s="185"/>
      <c r="AX124" s="186"/>
      <c r="AY124" s="180"/>
      <c r="AZ124" s="115"/>
      <c r="BA124" s="182"/>
      <c r="BB124" s="182"/>
      <c r="BC124" s="185"/>
      <c r="BD124" s="186"/>
      <c r="BE124" s="187"/>
      <c r="BF124" s="134"/>
      <c r="BG124" s="182"/>
      <c r="BH124" s="182"/>
      <c r="BI124" s="182"/>
      <c r="BJ124" s="182"/>
      <c r="BK124" s="182"/>
      <c r="BL124" s="182"/>
      <c r="BM124" s="185"/>
      <c r="BN124" s="247"/>
      <c r="BO124" s="180"/>
      <c r="BP124" s="115"/>
      <c r="BQ124" s="182"/>
      <c r="BR124" s="182"/>
      <c r="BS124" s="182"/>
      <c r="BT124" s="185"/>
      <c r="BU124" s="247"/>
      <c r="BV124" s="180"/>
      <c r="BW124" s="115"/>
      <c r="BX124" s="185"/>
      <c r="BY124" s="247"/>
      <c r="BZ124" s="180"/>
      <c r="CA124" s="115" t="s">
        <v>73</v>
      </c>
      <c r="CB124" s="182" t="s">
        <v>33</v>
      </c>
      <c r="CC124" s="182">
        <v>12</v>
      </c>
      <c r="CD124" s="185">
        <v>11</v>
      </c>
      <c r="CE124" s="248">
        <v>87.23304412334096</v>
      </c>
      <c r="CF124" s="249"/>
      <c r="CG124" s="250"/>
    </row>
    <row r="125" spans="1:85" s="251" customFormat="1" ht="12.75" customHeight="1" x14ac:dyDescent="0.2">
      <c r="A125" s="33">
        <v>53</v>
      </c>
      <c r="B125" s="112" t="s">
        <v>45</v>
      </c>
      <c r="C125" s="112" t="s">
        <v>900</v>
      </c>
      <c r="D125" s="34" t="s">
        <v>783</v>
      </c>
      <c r="E125" s="113" t="s">
        <v>784</v>
      </c>
      <c r="F125" s="114"/>
      <c r="G125" s="414">
        <f>BD125+AX125+AR125+AG125+U125+O125+AA125+AM125</f>
        <v>157.07743928643524</v>
      </c>
      <c r="H125" s="156">
        <f>BD125+AX125+AR125+AG125+U125+O125+AA125+BN125+BU125+BY125+CE125+AM125</f>
        <v>157.07743928643524</v>
      </c>
      <c r="I125" s="192">
        <f>COUNTA(L125,Q125,W125,AC125,AI125,AO125,AT125,AZ125,BF125,BP125,BW125,CA125)</f>
        <v>1</v>
      </c>
      <c r="J125" s="192">
        <f>COUNTA(M125,N125,R125,S125,Y125,T125,X125,Z125,AD125,AE125,AF125,AP125,AJ125,AK125,AL125,AQ125,AU125,AV125,AW125,BA125,BB125,BC125,BG125,BH125,BI125,BL125,BM125,BQ125,BS125,BT125,BX125,CB125,CC125,#REF!,CD125)</f>
        <v>4</v>
      </c>
      <c r="K125" s="181"/>
      <c r="L125" s="115"/>
      <c r="M125" s="182"/>
      <c r="N125" s="182"/>
      <c r="O125" s="183"/>
      <c r="P125" s="184"/>
      <c r="Q125" s="115"/>
      <c r="R125" s="182"/>
      <c r="S125" s="182"/>
      <c r="T125" s="185"/>
      <c r="U125" s="186"/>
      <c r="V125" s="184"/>
      <c r="W125" s="115"/>
      <c r="X125" s="182"/>
      <c r="Y125" s="182"/>
      <c r="Z125" s="182"/>
      <c r="AA125" s="183"/>
      <c r="AB125" s="184"/>
      <c r="AC125" s="115" t="s">
        <v>620</v>
      </c>
      <c r="AD125" s="182">
        <v>7</v>
      </c>
      <c r="AE125" s="182">
        <v>4</v>
      </c>
      <c r="AF125" s="185">
        <v>7</v>
      </c>
      <c r="AG125" s="186">
        <v>157.07743928643524</v>
      </c>
      <c r="AH125" s="180"/>
      <c r="AI125" s="115"/>
      <c r="AJ125" s="134"/>
      <c r="AK125" s="134"/>
      <c r="AL125" s="185"/>
      <c r="AM125" s="247"/>
      <c r="AN125" s="180"/>
      <c r="AO125" s="115"/>
      <c r="AP125" s="194"/>
      <c r="AQ125" s="185"/>
      <c r="AR125" s="186"/>
      <c r="AS125" s="180"/>
      <c r="AT125" s="116"/>
      <c r="AU125" s="182"/>
      <c r="AV125" s="182"/>
      <c r="AW125" s="185"/>
      <c r="AX125" s="186"/>
      <c r="AY125" s="180"/>
      <c r="AZ125" s="115"/>
      <c r="BA125" s="182"/>
      <c r="BB125" s="182"/>
      <c r="BC125" s="185"/>
      <c r="BD125" s="186"/>
      <c r="BE125" s="187"/>
      <c r="BF125" s="134"/>
      <c r="BG125" s="182"/>
      <c r="BH125" s="182"/>
      <c r="BI125" s="182"/>
      <c r="BJ125" s="182"/>
      <c r="BK125" s="182"/>
      <c r="BL125" s="182"/>
      <c r="BM125" s="185"/>
      <c r="BN125" s="247"/>
      <c r="BO125" s="180"/>
      <c r="BP125" s="115"/>
      <c r="BQ125" s="182"/>
      <c r="BR125" s="182"/>
      <c r="BS125" s="182"/>
      <c r="BT125" s="185"/>
      <c r="BU125" s="247"/>
      <c r="BV125" s="180"/>
      <c r="BW125" s="115"/>
      <c r="BX125" s="185"/>
      <c r="BY125" s="247"/>
      <c r="BZ125" s="180"/>
      <c r="CA125" s="115"/>
      <c r="CB125" s="182"/>
      <c r="CC125" s="182"/>
      <c r="CD125" s="185"/>
      <c r="CE125" s="248"/>
      <c r="CF125" s="249"/>
      <c r="CG125" s="250"/>
    </row>
    <row r="126" spans="1:85" s="251" customFormat="1" ht="12.75" customHeight="1" x14ac:dyDescent="0.2">
      <c r="A126" s="33">
        <v>54</v>
      </c>
      <c r="B126" s="112" t="s">
        <v>45</v>
      </c>
      <c r="C126" s="112" t="s">
        <v>207</v>
      </c>
      <c r="D126" s="34" t="s">
        <v>329</v>
      </c>
      <c r="E126" s="113" t="s">
        <v>330</v>
      </c>
      <c r="F126" s="114"/>
      <c r="G126" s="414">
        <f>BD126+AX126+AR126+AG126+U126+O126+AA126+AM126</f>
        <v>156.30023461456233</v>
      </c>
      <c r="H126" s="156">
        <f>BD126+AX126+AR126+AG126+U126+O126+AA126+BN126+BU126+BY126+CE126+AM126</f>
        <v>156.30023461456233</v>
      </c>
      <c r="I126" s="192">
        <f>COUNTA(L126,Q126,W126,AC126,AI126,AO126,AT126,AZ126,BF126,BP126,BW126,CA126)</f>
        <v>2</v>
      </c>
      <c r="J126" s="192">
        <f>COUNTA(M126,N126,R126,S126,Y126,T126,X126,Z126,AD126,AE126,AF126,AP126,AJ126,AK126,AL126,AQ126,AU126,AV126,AW126,BA126,BB126,BC126,BG126,BH126,BI126,BL126,BM126,BQ126,BS126,BT126,BX126,CB126,CC126,#REF!,CD126)</f>
        <v>6</v>
      </c>
      <c r="K126" s="181"/>
      <c r="L126" s="115"/>
      <c r="M126" s="182"/>
      <c r="N126" s="182"/>
      <c r="O126" s="183"/>
      <c r="P126" s="184"/>
      <c r="Q126" s="115"/>
      <c r="R126" s="182"/>
      <c r="S126" s="182"/>
      <c r="T126" s="185"/>
      <c r="U126" s="186"/>
      <c r="V126" s="184"/>
      <c r="W126" s="115" t="s">
        <v>6</v>
      </c>
      <c r="X126" s="182">
        <v>6</v>
      </c>
      <c r="Y126" s="182" t="s">
        <v>32</v>
      </c>
      <c r="Z126" s="182" t="s">
        <v>32</v>
      </c>
      <c r="AA126" s="183">
        <v>75.359687075018542</v>
      </c>
      <c r="AB126" s="184"/>
      <c r="AC126" s="115"/>
      <c r="AD126" s="182"/>
      <c r="AE126" s="182"/>
      <c r="AF126" s="185"/>
      <c r="AG126" s="186"/>
      <c r="AH126" s="180"/>
      <c r="AI126" s="115"/>
      <c r="AJ126" s="134"/>
      <c r="AK126" s="134"/>
      <c r="AL126" s="185"/>
      <c r="AM126" s="247"/>
      <c r="AN126" s="180"/>
      <c r="AO126" s="115" t="s">
        <v>45</v>
      </c>
      <c r="AP126" s="194">
        <v>13</v>
      </c>
      <c r="AQ126" s="185">
        <v>16</v>
      </c>
      <c r="AR126" s="186">
        <v>80.940547539543786</v>
      </c>
      <c r="AS126" s="180"/>
      <c r="AT126" s="116"/>
      <c r="AU126" s="182"/>
      <c r="AV126" s="182"/>
      <c r="AW126" s="185"/>
      <c r="AX126" s="186"/>
      <c r="AY126" s="180"/>
      <c r="AZ126" s="115"/>
      <c r="BA126" s="182"/>
      <c r="BB126" s="182"/>
      <c r="BC126" s="185"/>
      <c r="BD126" s="186"/>
      <c r="BE126" s="187"/>
      <c r="BF126" s="134"/>
      <c r="BG126" s="182"/>
      <c r="BH126" s="182"/>
      <c r="BI126" s="182"/>
      <c r="BJ126" s="182"/>
      <c r="BK126" s="182"/>
      <c r="BL126" s="182"/>
      <c r="BM126" s="185"/>
      <c r="BN126" s="247"/>
      <c r="BO126" s="180"/>
      <c r="BP126" s="115"/>
      <c r="BQ126" s="182"/>
      <c r="BR126" s="182"/>
      <c r="BS126" s="182"/>
      <c r="BT126" s="185"/>
      <c r="BU126" s="247"/>
      <c r="BV126" s="180"/>
      <c r="BW126" s="115"/>
      <c r="BX126" s="185"/>
      <c r="BY126" s="247"/>
      <c r="BZ126" s="180"/>
      <c r="CA126" s="115"/>
      <c r="CB126" s="182"/>
      <c r="CC126" s="182"/>
      <c r="CD126" s="185"/>
      <c r="CE126" s="248"/>
      <c r="CF126" s="249"/>
      <c r="CG126" s="250"/>
    </row>
    <row r="127" spans="1:85" s="251" customFormat="1" ht="12.75" customHeight="1" x14ac:dyDescent="0.2">
      <c r="A127" s="33">
        <v>55</v>
      </c>
      <c r="B127" s="112" t="s">
        <v>45</v>
      </c>
      <c r="C127" s="112" t="s">
        <v>1310</v>
      </c>
      <c r="D127" s="34" t="s">
        <v>259</v>
      </c>
      <c r="E127" s="113" t="s">
        <v>1311</v>
      </c>
      <c r="F127" s="114"/>
      <c r="G127" s="414"/>
      <c r="H127" s="156">
        <f>BD127+AX127+AR127+AG127+U127+O127+AA127+BN127+BU127+BY127+CE127+AM127</f>
        <v>153.748162098249</v>
      </c>
      <c r="I127" s="192">
        <f>COUNTA(L127,Q127,W127,AC127,AI127,AO127,AT127,AZ127,BF127,BP127,BW127,CA127)</f>
        <v>1</v>
      </c>
      <c r="J127" s="192">
        <f>COUNTA(M127,N127,R127,S127,Y127,T127,X127,Z127,AD127,AE127,AF127,AP127,AJ127,AK127,AL127,AQ127,AU127,AV127,AW127,BA127,BB127,BC127,BG127,BH127,BI127,BL127,BM127,BQ127,BS127,BT127,BX127,CB127,CC127,#REF!,CD127)</f>
        <v>4</v>
      </c>
      <c r="K127" s="181"/>
      <c r="L127" s="115"/>
      <c r="M127" s="182"/>
      <c r="N127" s="182"/>
      <c r="O127" s="183"/>
      <c r="P127" s="184"/>
      <c r="Q127" s="115"/>
      <c r="R127" s="182"/>
      <c r="S127" s="182"/>
      <c r="T127" s="185"/>
      <c r="U127" s="186"/>
      <c r="V127" s="184"/>
      <c r="W127" s="115"/>
      <c r="X127" s="182"/>
      <c r="Y127" s="182"/>
      <c r="Z127" s="182"/>
      <c r="AA127" s="183"/>
      <c r="AB127" s="184"/>
      <c r="AC127" s="115"/>
      <c r="AD127" s="182"/>
      <c r="AE127" s="182"/>
      <c r="AF127" s="185"/>
      <c r="AG127" s="186"/>
      <c r="AH127" s="180"/>
      <c r="AI127" s="115"/>
      <c r="AJ127" s="134"/>
      <c r="AK127" s="134"/>
      <c r="AL127" s="185"/>
      <c r="AM127" s="247"/>
      <c r="AN127" s="180"/>
      <c r="AO127" s="115"/>
      <c r="AP127" s="194"/>
      <c r="AQ127" s="185"/>
      <c r="AR127" s="186"/>
      <c r="AS127" s="180"/>
      <c r="AT127" s="116"/>
      <c r="AU127" s="182"/>
      <c r="AV127" s="182"/>
      <c r="AW127" s="185"/>
      <c r="AX127" s="186"/>
      <c r="AY127" s="180"/>
      <c r="AZ127" s="115"/>
      <c r="BA127" s="182"/>
      <c r="BB127" s="182"/>
      <c r="BC127" s="185"/>
      <c r="BD127" s="186"/>
      <c r="BE127" s="187"/>
      <c r="BF127" s="134"/>
      <c r="BG127" s="182"/>
      <c r="BH127" s="182"/>
      <c r="BI127" s="182"/>
      <c r="BJ127" s="182"/>
      <c r="BK127" s="182"/>
      <c r="BL127" s="182"/>
      <c r="BM127" s="185"/>
      <c r="BN127" s="247"/>
      <c r="BO127" s="180"/>
      <c r="BP127" s="115"/>
      <c r="BQ127" s="182"/>
      <c r="BR127" s="182"/>
      <c r="BS127" s="182"/>
      <c r="BT127" s="185"/>
      <c r="BU127" s="247"/>
      <c r="BV127" s="180"/>
      <c r="BW127" s="115"/>
      <c r="BX127" s="185"/>
      <c r="BY127" s="247"/>
      <c r="BZ127" s="180"/>
      <c r="CA127" s="115" t="s">
        <v>243</v>
      </c>
      <c r="CB127" s="182">
        <v>3</v>
      </c>
      <c r="CC127" s="182">
        <v>3</v>
      </c>
      <c r="CD127" s="185">
        <v>3</v>
      </c>
      <c r="CE127" s="248">
        <v>153.748162098249</v>
      </c>
      <c r="CF127" s="249"/>
      <c r="CG127" s="250"/>
    </row>
    <row r="128" spans="1:85" s="251" customFormat="1" ht="12.75" customHeight="1" x14ac:dyDescent="0.2">
      <c r="A128" s="33">
        <v>38</v>
      </c>
      <c r="B128" s="112" t="s">
        <v>46</v>
      </c>
      <c r="C128" s="112" t="s">
        <v>867</v>
      </c>
      <c r="D128" s="34" t="s">
        <v>44</v>
      </c>
      <c r="E128" s="113" t="s">
        <v>585</v>
      </c>
      <c r="F128" s="114"/>
      <c r="G128" s="414">
        <f>BD128+AX128+AR128+AG128+U128+O128+AA128+AM128</f>
        <v>153.52929463323093</v>
      </c>
      <c r="H128" s="156">
        <f>BD128+AX128+AR128+AG128+U128+O128+AA128+BN128+BU128+BY128+CE128+AM128</f>
        <v>153.52929463323093</v>
      </c>
      <c r="I128" s="192">
        <f>COUNTA(L128,Q128,W128,AC128,AI128,AO128,AT128,AZ128,BF128,BP128,BW128,CA128)</f>
        <v>1</v>
      </c>
      <c r="J128" s="192">
        <f>COUNTA(M128,N128,R128,S128,Y128,T128,X128,Z128,AD128,AE128,AF128,AP128,AJ128,AK128,AL128,AQ128,AU128,AV128,AW128,BA128,BB128,BC128,BG128,BH128,BI128,BL128,BM128,BQ128,BS128,BT128,BX128,CB128,CC128,#REF!,CD128)</f>
        <v>4</v>
      </c>
      <c r="K128" s="181"/>
      <c r="L128" s="115"/>
      <c r="M128" s="182"/>
      <c r="N128" s="182"/>
      <c r="O128" s="183"/>
      <c r="P128" s="184"/>
      <c r="Q128" s="115"/>
      <c r="R128" s="182"/>
      <c r="S128" s="182"/>
      <c r="T128" s="185"/>
      <c r="U128" s="186"/>
      <c r="V128" s="184"/>
      <c r="W128" s="115"/>
      <c r="X128" s="182"/>
      <c r="Y128" s="182"/>
      <c r="Z128" s="182"/>
      <c r="AA128" s="183"/>
      <c r="AB128" s="184"/>
      <c r="AC128" s="115" t="s">
        <v>544</v>
      </c>
      <c r="AD128" s="182" t="s">
        <v>34</v>
      </c>
      <c r="AE128" s="182">
        <v>5</v>
      </c>
      <c r="AF128" s="185">
        <v>2</v>
      </c>
      <c r="AG128" s="186">
        <v>153.52929463323093</v>
      </c>
      <c r="AH128" s="180"/>
      <c r="AI128" s="115"/>
      <c r="AJ128" s="134"/>
      <c r="AK128" s="134"/>
      <c r="AL128" s="185"/>
      <c r="AM128" s="247"/>
      <c r="AN128" s="180"/>
      <c r="AO128" s="115"/>
      <c r="AP128" s="194"/>
      <c r="AQ128" s="185"/>
      <c r="AR128" s="186"/>
      <c r="AS128" s="180"/>
      <c r="AT128" s="116"/>
      <c r="AU128" s="182"/>
      <c r="AV128" s="182"/>
      <c r="AW128" s="185"/>
      <c r="AX128" s="186"/>
      <c r="AY128" s="180"/>
      <c r="AZ128" s="115"/>
      <c r="BA128" s="182"/>
      <c r="BB128" s="182"/>
      <c r="BC128" s="185"/>
      <c r="BD128" s="186"/>
      <c r="BE128" s="187"/>
      <c r="BF128" s="134"/>
      <c r="BG128" s="182"/>
      <c r="BH128" s="182"/>
      <c r="BI128" s="182"/>
      <c r="BJ128" s="182"/>
      <c r="BK128" s="182"/>
      <c r="BL128" s="182"/>
      <c r="BM128" s="185"/>
      <c r="BN128" s="247"/>
      <c r="BO128" s="180"/>
      <c r="BP128" s="115"/>
      <c r="BQ128" s="182"/>
      <c r="BR128" s="182"/>
      <c r="BS128" s="182"/>
      <c r="BT128" s="185"/>
      <c r="BU128" s="247"/>
      <c r="BV128" s="180"/>
      <c r="BW128" s="115"/>
      <c r="BX128" s="185"/>
      <c r="BY128" s="247"/>
      <c r="BZ128" s="180"/>
      <c r="CA128" s="115"/>
      <c r="CB128" s="182"/>
      <c r="CC128" s="182"/>
      <c r="CD128" s="185"/>
      <c r="CE128" s="248"/>
      <c r="CF128" s="249"/>
      <c r="CG128" s="250"/>
    </row>
    <row r="129" spans="1:85" s="251" customFormat="1" ht="12.75" customHeight="1" x14ac:dyDescent="0.2">
      <c r="A129" s="33">
        <v>56</v>
      </c>
      <c r="B129" s="112" t="s">
        <v>45</v>
      </c>
      <c r="C129" s="112" t="s">
        <v>980</v>
      </c>
      <c r="D129" s="34" t="s">
        <v>981</v>
      </c>
      <c r="E129" s="113" t="s">
        <v>982</v>
      </c>
      <c r="F129" s="114"/>
      <c r="G129" s="414">
        <f>BD129+AX129+AR129+AG129+U129+O129+AA129+AM129</f>
        <v>146.49751981665838</v>
      </c>
      <c r="H129" s="156">
        <f>BD129+AX129+AR129+AG129+U129+O129+AA129+BN129+BU129+BY129+CE129+AM129</f>
        <v>146.49751981665838</v>
      </c>
      <c r="I129" s="192">
        <f>COUNTA(L129,Q129,W129,AC129,AI129,AO129,AT129,AZ129,BF129,BP129,BW129,CA129)</f>
        <v>1</v>
      </c>
      <c r="J129" s="192">
        <f>COUNTA(M129,N129,R129,S129,Y129,T129,X129,Z129,AD129,AE129,AF129,AP129,AJ129,AK129,AL129,AQ129,AU129,AV129,AW129,BA129,BB129,BC129,BG129,BH129,BI129,BL129,BM129,BQ129,BS129,BT129,BX129,CB129,CC129,#REF!,CD129)</f>
        <v>4</v>
      </c>
      <c r="K129" s="181"/>
      <c r="L129" s="115"/>
      <c r="M129" s="182"/>
      <c r="N129" s="182"/>
      <c r="O129" s="183"/>
      <c r="P129" s="184"/>
      <c r="Q129" s="115"/>
      <c r="R129" s="182"/>
      <c r="S129" s="182"/>
      <c r="T129" s="185"/>
      <c r="U129" s="186"/>
      <c r="V129" s="184"/>
      <c r="W129" s="115"/>
      <c r="X129" s="182"/>
      <c r="Y129" s="182"/>
      <c r="Z129" s="182"/>
      <c r="AA129" s="183"/>
      <c r="AB129" s="184"/>
      <c r="AC129" s="115"/>
      <c r="AD129" s="182"/>
      <c r="AE129" s="182"/>
      <c r="AF129" s="185"/>
      <c r="AG129" s="186"/>
      <c r="AH129" s="180"/>
      <c r="AI129" s="115"/>
      <c r="AJ129" s="134"/>
      <c r="AK129" s="134"/>
      <c r="AL129" s="185"/>
      <c r="AM129" s="247"/>
      <c r="AN129" s="180"/>
      <c r="AO129" s="115"/>
      <c r="AP129" s="194"/>
      <c r="AQ129" s="185"/>
      <c r="AR129" s="186"/>
      <c r="AS129" s="180"/>
      <c r="AT129" s="116" t="s">
        <v>6</v>
      </c>
      <c r="AU129" s="182">
        <v>7</v>
      </c>
      <c r="AV129" s="182">
        <v>8</v>
      </c>
      <c r="AW129" s="185">
        <v>4</v>
      </c>
      <c r="AX129" s="186">
        <v>146.49751981665838</v>
      </c>
      <c r="AY129" s="180"/>
      <c r="AZ129" s="115"/>
      <c r="BA129" s="182"/>
      <c r="BB129" s="182"/>
      <c r="BC129" s="185"/>
      <c r="BD129" s="186"/>
      <c r="BE129" s="187"/>
      <c r="BF129" s="134"/>
      <c r="BG129" s="182"/>
      <c r="BH129" s="182"/>
      <c r="BI129" s="182"/>
      <c r="BJ129" s="182"/>
      <c r="BK129" s="182"/>
      <c r="BL129" s="182"/>
      <c r="BM129" s="185"/>
      <c r="BN129" s="247"/>
      <c r="BO129" s="180"/>
      <c r="BP129" s="115"/>
      <c r="BQ129" s="182"/>
      <c r="BR129" s="182"/>
      <c r="BS129" s="182"/>
      <c r="BT129" s="185"/>
      <c r="BU129" s="247"/>
      <c r="BV129" s="180"/>
      <c r="BW129" s="115"/>
      <c r="BX129" s="185"/>
      <c r="BY129" s="247"/>
      <c r="BZ129" s="180"/>
      <c r="CA129" s="115"/>
      <c r="CB129" s="182"/>
      <c r="CC129" s="182"/>
      <c r="CD129" s="185"/>
      <c r="CE129" s="248"/>
      <c r="CF129" s="249"/>
      <c r="CG129" s="250"/>
    </row>
    <row r="130" spans="1:85" s="251" customFormat="1" ht="12.75" customHeight="1" x14ac:dyDescent="0.2">
      <c r="A130" s="33">
        <v>39</v>
      </c>
      <c r="B130" s="112" t="s">
        <v>46</v>
      </c>
      <c r="C130" s="112" t="s">
        <v>837</v>
      </c>
      <c r="D130" s="34" t="s">
        <v>838</v>
      </c>
      <c r="E130" s="113" t="s">
        <v>839</v>
      </c>
      <c r="F130" s="114"/>
      <c r="G130" s="414">
        <f>BD130+AX130+AR130+AG130+U130+O130+AA130+AM130</f>
        <v>33.333333333333329</v>
      </c>
      <c r="H130" s="156">
        <f>BD130+AX130+AR130+AG130+U130+O130+AA130+BN130+BU130+BY130+CE130+AM130</f>
        <v>146.06179814475706</v>
      </c>
      <c r="I130" s="192">
        <f>COUNTA(L130,Q130,W130,AC130,AI130,AO130,AT130,AZ130,BF130,BP130,BW130,CA130)</f>
        <v>2</v>
      </c>
      <c r="J130" s="192">
        <f>COUNTA(M130,N130,R130,S130,Y130,T130,X130,Z130,AD130,AE130,AF130,AP130,AJ130,AK130,AL130,AQ130,AU130,AV130,AW130,BA130,BB130,BC130,BG130,BH130,BI130,BL130,BM130,BQ130,BS130,BT130,BX130,CB130,CC130,#REF!,CD130)</f>
        <v>7</v>
      </c>
      <c r="K130" s="181"/>
      <c r="L130" s="115"/>
      <c r="M130" s="182"/>
      <c r="N130" s="182"/>
      <c r="O130" s="183"/>
      <c r="P130" s="184"/>
      <c r="Q130" s="115"/>
      <c r="R130" s="182"/>
      <c r="S130" s="182"/>
      <c r="T130" s="185"/>
      <c r="U130" s="186"/>
      <c r="V130" s="184"/>
      <c r="W130" s="115"/>
      <c r="X130" s="182"/>
      <c r="Y130" s="182"/>
      <c r="Z130" s="182"/>
      <c r="AA130" s="183"/>
      <c r="AB130" s="184"/>
      <c r="AC130" s="115" t="s">
        <v>544</v>
      </c>
      <c r="AD130" s="182" t="s">
        <v>32</v>
      </c>
      <c r="AE130" s="182" t="s">
        <v>32</v>
      </c>
      <c r="AF130" s="185" t="s">
        <v>32</v>
      </c>
      <c r="AG130" s="186">
        <v>33.333333333333329</v>
      </c>
      <c r="AH130" s="180"/>
      <c r="AI130" s="115"/>
      <c r="AJ130" s="134"/>
      <c r="AK130" s="134"/>
      <c r="AL130" s="185"/>
      <c r="AM130" s="247"/>
      <c r="AN130" s="180"/>
      <c r="AO130" s="115"/>
      <c r="AP130" s="194"/>
      <c r="AQ130" s="185"/>
      <c r="AR130" s="186"/>
      <c r="AS130" s="180"/>
      <c r="AT130" s="116"/>
      <c r="AU130" s="182"/>
      <c r="AV130" s="182"/>
      <c r="AW130" s="185"/>
      <c r="AX130" s="186"/>
      <c r="AY130" s="180"/>
      <c r="AZ130" s="115"/>
      <c r="BA130" s="182"/>
      <c r="BB130" s="182"/>
      <c r="BC130" s="185"/>
      <c r="BD130" s="186"/>
      <c r="BE130" s="187"/>
      <c r="BF130" s="134"/>
      <c r="BG130" s="182"/>
      <c r="BH130" s="182"/>
      <c r="BI130" s="182"/>
      <c r="BJ130" s="182"/>
      <c r="BK130" s="182"/>
      <c r="BL130" s="182"/>
      <c r="BM130" s="185"/>
      <c r="BN130" s="247"/>
      <c r="BO130" s="180"/>
      <c r="BP130" s="115" t="s">
        <v>78</v>
      </c>
      <c r="BQ130" s="182">
        <v>8</v>
      </c>
      <c r="BR130" s="182">
        <v>9</v>
      </c>
      <c r="BS130" s="182">
        <v>8</v>
      </c>
      <c r="BT130" s="185" t="s">
        <v>32</v>
      </c>
      <c r="BU130" s="247">
        <v>112.72846481142373</v>
      </c>
      <c r="BV130" s="180"/>
      <c r="BW130" s="115"/>
      <c r="BX130" s="185"/>
      <c r="BY130" s="247"/>
      <c r="BZ130" s="180"/>
      <c r="CA130" s="115"/>
      <c r="CB130" s="182"/>
      <c r="CC130" s="182"/>
      <c r="CD130" s="185"/>
      <c r="CE130" s="248"/>
      <c r="CF130" s="249"/>
      <c r="CG130" s="250"/>
    </row>
    <row r="131" spans="1:85" s="251" customFormat="1" ht="12.75" customHeight="1" x14ac:dyDescent="0.2">
      <c r="A131" s="33">
        <v>40</v>
      </c>
      <c r="B131" s="112" t="s">
        <v>46</v>
      </c>
      <c r="C131" s="112" t="s">
        <v>967</v>
      </c>
      <c r="D131" s="34" t="s">
        <v>968</v>
      </c>
      <c r="E131" s="113" t="s">
        <v>969</v>
      </c>
      <c r="F131" s="114"/>
      <c r="G131" s="414">
        <f>BD131+AX131+AR131+AG131+U131+O131+AA131+AM131</f>
        <v>145.98599459218457</v>
      </c>
      <c r="H131" s="156">
        <f>BD131+AX131+AR131+AG131+U131+O131+AA131+BN131+BU131+BY131+CE131+AM131</f>
        <v>145.98599459218457</v>
      </c>
      <c r="I131" s="192">
        <f>COUNTA(L131,Q131,W131,AC131,AI131,AO131,AT131,AZ131,BF131,BP131,BW131,CA131)</f>
        <v>1</v>
      </c>
      <c r="J131" s="192">
        <f>COUNTA(M131,N131,R131,S131,Y131,T131,X131,Z131,AD131,AE131,AF131,AP131,AJ131,AK131,AL131,AQ131,AU131,AV131,AW131,BA131,BB131,BC131,BG131,BH131,BI131,BL131,BM131,BQ131,BS131,BT131,BX131,CB131,CC131,#REF!,CD131)</f>
        <v>4</v>
      </c>
      <c r="K131" s="181"/>
      <c r="L131" s="115"/>
      <c r="M131" s="182"/>
      <c r="N131" s="182"/>
      <c r="O131" s="183"/>
      <c r="P131" s="184"/>
      <c r="Q131" s="115"/>
      <c r="R131" s="182"/>
      <c r="S131" s="182"/>
      <c r="T131" s="185"/>
      <c r="U131" s="186"/>
      <c r="V131" s="184"/>
      <c r="W131" s="115"/>
      <c r="X131" s="182"/>
      <c r="Y131" s="182"/>
      <c r="Z131" s="182"/>
      <c r="AA131" s="183"/>
      <c r="AB131" s="184"/>
      <c r="AC131" s="115"/>
      <c r="AD131" s="182"/>
      <c r="AE131" s="182"/>
      <c r="AF131" s="185"/>
      <c r="AG131" s="186"/>
      <c r="AH131" s="180"/>
      <c r="AI131" s="115"/>
      <c r="AJ131" s="134"/>
      <c r="AK131" s="134"/>
      <c r="AL131" s="185"/>
      <c r="AM131" s="247"/>
      <c r="AN131" s="180"/>
      <c r="AO131" s="115"/>
      <c r="AP131" s="194"/>
      <c r="AQ131" s="185"/>
      <c r="AR131" s="186"/>
      <c r="AS131" s="180"/>
      <c r="AT131" s="116" t="s">
        <v>46</v>
      </c>
      <c r="AU131" s="182">
        <v>6</v>
      </c>
      <c r="AV131" s="182">
        <v>7</v>
      </c>
      <c r="AW131" s="185">
        <v>6</v>
      </c>
      <c r="AX131" s="186">
        <v>145.98599459218457</v>
      </c>
      <c r="AY131" s="180"/>
      <c r="AZ131" s="115"/>
      <c r="BA131" s="182"/>
      <c r="BB131" s="182"/>
      <c r="BC131" s="185"/>
      <c r="BD131" s="186"/>
      <c r="BE131" s="187"/>
      <c r="BF131" s="134"/>
      <c r="BG131" s="182"/>
      <c r="BH131" s="182"/>
      <c r="BI131" s="182"/>
      <c r="BJ131" s="182"/>
      <c r="BK131" s="182"/>
      <c r="BL131" s="182"/>
      <c r="BM131" s="185"/>
      <c r="BN131" s="247"/>
      <c r="BO131" s="180"/>
      <c r="BP131" s="115"/>
      <c r="BQ131" s="182"/>
      <c r="BR131" s="182"/>
      <c r="BS131" s="182"/>
      <c r="BT131" s="185"/>
      <c r="BU131" s="247"/>
      <c r="BV131" s="180"/>
      <c r="BW131" s="115"/>
      <c r="BX131" s="185"/>
      <c r="BY131" s="247"/>
      <c r="BZ131" s="180"/>
      <c r="CA131" s="115"/>
      <c r="CB131" s="182"/>
      <c r="CC131" s="182"/>
      <c r="CD131" s="185"/>
      <c r="CE131" s="248"/>
      <c r="CF131" s="249"/>
      <c r="CG131" s="250"/>
    </row>
    <row r="132" spans="1:85" s="251" customFormat="1" ht="12.75" customHeight="1" x14ac:dyDescent="0.2">
      <c r="A132" s="33">
        <v>30</v>
      </c>
      <c r="B132" s="112" t="s">
        <v>44</v>
      </c>
      <c r="C132" s="112" t="s">
        <v>1245</v>
      </c>
      <c r="D132" s="34" t="s">
        <v>1246</v>
      </c>
      <c r="E132" s="113" t="s">
        <v>1247</v>
      </c>
      <c r="F132" s="114"/>
      <c r="G132" s="414"/>
      <c r="H132" s="156">
        <f>BD132+AX132+AR132+AG132+U132+O132+AA132+BN132+BU132+BY132+CE132+AM132</f>
        <v>140.37698369556057</v>
      </c>
      <c r="I132" s="192">
        <f>COUNTA(L132,Q132,W132,AC132,AI132,AO132,AT132,AZ132,BF132,BP132,BW132,CA132)</f>
        <v>1</v>
      </c>
      <c r="J132" s="192">
        <f>COUNTA(M132,N132,R132,S132,Y132,T132,X132,Z132,AD132,AE132,AF132,AP132,AJ132,AK132,AL132,AQ132,AU132,AV132,AW132,BA132,BB132,BC132,BG132,BH132,BI132,BL132,BM132,BQ132,BS132,BT132,BX132,CB132,CC132,#REF!,CD132)</f>
        <v>4</v>
      </c>
      <c r="K132" s="181"/>
      <c r="L132" s="115"/>
      <c r="M132" s="182"/>
      <c r="N132" s="182"/>
      <c r="O132" s="183"/>
      <c r="P132" s="184"/>
      <c r="Q132" s="115"/>
      <c r="R132" s="182"/>
      <c r="S132" s="182"/>
      <c r="T132" s="185"/>
      <c r="U132" s="186"/>
      <c r="V132" s="184"/>
      <c r="W132" s="115"/>
      <c r="X132" s="182"/>
      <c r="Y132" s="182"/>
      <c r="Z132" s="182"/>
      <c r="AA132" s="183"/>
      <c r="AB132" s="184"/>
      <c r="AC132" s="115"/>
      <c r="AD132" s="182"/>
      <c r="AE132" s="182"/>
      <c r="AF132" s="185"/>
      <c r="AG132" s="186"/>
      <c r="AH132" s="180"/>
      <c r="AI132" s="115"/>
      <c r="AJ132" s="134"/>
      <c r="AK132" s="134"/>
      <c r="AL132" s="185"/>
      <c r="AM132" s="247"/>
      <c r="AN132" s="180"/>
      <c r="AO132" s="115"/>
      <c r="AP132" s="194"/>
      <c r="AQ132" s="185"/>
      <c r="AR132" s="186"/>
      <c r="AS132" s="180"/>
      <c r="AT132" s="116"/>
      <c r="AU132" s="182"/>
      <c r="AV132" s="182"/>
      <c r="AW132" s="185"/>
      <c r="AX132" s="186"/>
      <c r="AY132" s="180"/>
      <c r="AZ132" s="115"/>
      <c r="BA132" s="182"/>
      <c r="BB132" s="182"/>
      <c r="BC132" s="185"/>
      <c r="BD132" s="186"/>
      <c r="BE132" s="187"/>
      <c r="BF132" s="134"/>
      <c r="BG132" s="182"/>
      <c r="BH132" s="182"/>
      <c r="BI132" s="182"/>
      <c r="BJ132" s="182"/>
      <c r="BK132" s="182"/>
      <c r="BL132" s="182"/>
      <c r="BM132" s="185"/>
      <c r="BN132" s="247"/>
      <c r="BO132" s="180"/>
      <c r="BP132" s="115"/>
      <c r="BQ132" s="182"/>
      <c r="BR132" s="182"/>
      <c r="BS132" s="182"/>
      <c r="BT132" s="185"/>
      <c r="BU132" s="247"/>
      <c r="BV132" s="180"/>
      <c r="BW132" s="115"/>
      <c r="BX132" s="185"/>
      <c r="BY132" s="247"/>
      <c r="BZ132" s="180"/>
      <c r="CA132" s="115" t="s">
        <v>75</v>
      </c>
      <c r="CB132" s="182" t="s">
        <v>33</v>
      </c>
      <c r="CC132" s="182">
        <v>4</v>
      </c>
      <c r="CD132" s="185">
        <v>4</v>
      </c>
      <c r="CE132" s="248">
        <v>140.37698369556057</v>
      </c>
      <c r="CF132" s="249"/>
      <c r="CG132" s="250"/>
    </row>
    <row r="133" spans="1:85" s="251" customFormat="1" ht="12.75" customHeight="1" x14ac:dyDescent="0.2">
      <c r="A133" s="33">
        <v>57</v>
      </c>
      <c r="B133" s="112" t="s">
        <v>45</v>
      </c>
      <c r="C133" s="112" t="s">
        <v>1146</v>
      </c>
      <c r="D133" s="34" t="s">
        <v>1147</v>
      </c>
      <c r="E133" s="113" t="s">
        <v>1296</v>
      </c>
      <c r="F133" s="114"/>
      <c r="G133" s="414"/>
      <c r="H133" s="156">
        <f>BD133+AX133+AR133+AG133+U133+O133+AA133+BN133+BU133+BY133+CE133+AM133</f>
        <v>129.09959693753527</v>
      </c>
      <c r="I133" s="192">
        <f>COUNTA(L133,Q133,W133,AC133,AI133,AO133,AT133,AZ133,BF133,BP133,BW133,CA133)</f>
        <v>2</v>
      </c>
      <c r="J133" s="192">
        <f>COUNTA(M133,N133,R133,S133,Y133,T133,X133,Z133,AD133,AE133,AF133,AP133,AJ133,AK133,AL133,AQ133,AU133,AV133,AW133,BA133,BB133,BC133,BG133,BH133,BI133,BL133,BM133,BQ133,BS133,BT133,BX133,CB133,CC133,#REF!,CD133)</f>
        <v>7</v>
      </c>
      <c r="K133" s="181"/>
      <c r="L133" s="115"/>
      <c r="M133" s="182"/>
      <c r="N133" s="182"/>
      <c r="O133" s="183"/>
      <c r="P133" s="184"/>
      <c r="Q133" s="115"/>
      <c r="R133" s="182"/>
      <c r="S133" s="182"/>
      <c r="T133" s="185"/>
      <c r="U133" s="186"/>
      <c r="V133" s="184"/>
      <c r="W133" s="115"/>
      <c r="X133" s="182"/>
      <c r="Y133" s="182"/>
      <c r="Z133" s="182"/>
      <c r="AA133" s="183"/>
      <c r="AB133" s="184"/>
      <c r="AC133" s="115"/>
      <c r="AD133" s="182"/>
      <c r="AE133" s="182"/>
      <c r="AF133" s="185"/>
      <c r="AG133" s="186"/>
      <c r="AH133" s="180"/>
      <c r="AI133" s="115"/>
      <c r="AJ133" s="134"/>
      <c r="AK133" s="134"/>
      <c r="AL133" s="185"/>
      <c r="AM133" s="247"/>
      <c r="AN133" s="180"/>
      <c r="AO133" s="115"/>
      <c r="AP133" s="194"/>
      <c r="AQ133" s="185"/>
      <c r="AR133" s="186"/>
      <c r="AS133" s="180"/>
      <c r="AT133" s="116"/>
      <c r="AU133" s="182"/>
      <c r="AV133" s="182"/>
      <c r="AW133" s="185"/>
      <c r="AX133" s="186"/>
      <c r="AY133" s="180"/>
      <c r="AZ133" s="115"/>
      <c r="BA133" s="182"/>
      <c r="BB133" s="182"/>
      <c r="BC133" s="185"/>
      <c r="BD133" s="186"/>
      <c r="BE133" s="187"/>
      <c r="BF133" s="134"/>
      <c r="BG133" s="182"/>
      <c r="BH133" s="182"/>
      <c r="BI133" s="182"/>
      <c r="BJ133" s="182"/>
      <c r="BK133" s="182"/>
      <c r="BL133" s="182"/>
      <c r="BM133" s="185"/>
      <c r="BN133" s="247"/>
      <c r="BO133" s="180"/>
      <c r="BP133" s="115" t="s">
        <v>73</v>
      </c>
      <c r="BQ133" s="182">
        <v>11</v>
      </c>
      <c r="BR133" s="182">
        <v>11</v>
      </c>
      <c r="BS133" s="182">
        <v>11</v>
      </c>
      <c r="BT133" s="185" t="s">
        <v>32</v>
      </c>
      <c r="BU133" s="247">
        <v>79.099596937535267</v>
      </c>
      <c r="BV133" s="180"/>
      <c r="BW133" s="115"/>
      <c r="BX133" s="185"/>
      <c r="BY133" s="247"/>
      <c r="BZ133" s="180"/>
      <c r="CA133" s="115" t="s">
        <v>74</v>
      </c>
      <c r="CB133" s="182">
        <v>6</v>
      </c>
      <c r="CC133" s="182" t="s">
        <v>32</v>
      </c>
      <c r="CD133" s="185">
        <v>6</v>
      </c>
      <c r="CE133" s="248">
        <v>49.999999999999993</v>
      </c>
      <c r="CF133" s="249"/>
      <c r="CG133" s="250"/>
    </row>
    <row r="134" spans="1:85" s="251" customFormat="1" ht="12.75" customHeight="1" x14ac:dyDescent="0.2">
      <c r="A134" s="33">
        <v>58</v>
      </c>
      <c r="B134" s="112" t="s">
        <v>45</v>
      </c>
      <c r="C134" s="112" t="s">
        <v>983</v>
      </c>
      <c r="D134" s="34" t="s">
        <v>984</v>
      </c>
      <c r="E134" s="113" t="s">
        <v>985</v>
      </c>
      <c r="F134" s="114"/>
      <c r="G134" s="414">
        <f>BD134+AX134+AR134+AG134+U134+O134+AA134+AM134</f>
        <v>124.73660722610155</v>
      </c>
      <c r="H134" s="156">
        <f>BD134+AX134+AR134+AG134+U134+O134+AA134+BN134+BU134+BY134+CE134+AM134</f>
        <v>124.73660722610155</v>
      </c>
      <c r="I134" s="192">
        <f>COUNTA(L134,Q134,W134,AC134,AI134,AO134,AT134,AZ134,BF134,BP134,BW134,CA134)</f>
        <v>1</v>
      </c>
      <c r="J134" s="192">
        <f>COUNTA(M134,N134,R134,S134,Y134,T134,X134,Z134,AD134,AE134,AF134,AP134,AJ134,AK134,AL134,AQ134,AU134,AV134,AW134,BA134,BB134,BC134,BG134,BH134,BI134,BL134,BM134,BQ134,BS134,BT134,BX134,CB134,CC134,#REF!,CD134)</f>
        <v>4</v>
      </c>
      <c r="K134" s="181"/>
      <c r="L134" s="115"/>
      <c r="M134" s="182"/>
      <c r="N134" s="182"/>
      <c r="O134" s="183"/>
      <c r="P134" s="184"/>
      <c r="Q134" s="115"/>
      <c r="R134" s="182"/>
      <c r="S134" s="182"/>
      <c r="T134" s="185"/>
      <c r="U134" s="186"/>
      <c r="V134" s="184"/>
      <c r="W134" s="115"/>
      <c r="X134" s="182"/>
      <c r="Y134" s="182"/>
      <c r="Z134" s="182"/>
      <c r="AA134" s="183"/>
      <c r="AB134" s="184"/>
      <c r="AC134" s="115"/>
      <c r="AD134" s="182"/>
      <c r="AE134" s="182"/>
      <c r="AF134" s="185"/>
      <c r="AG134" s="186"/>
      <c r="AH134" s="180"/>
      <c r="AI134" s="115"/>
      <c r="AJ134" s="134"/>
      <c r="AK134" s="134"/>
      <c r="AL134" s="185"/>
      <c r="AM134" s="247"/>
      <c r="AN134" s="180"/>
      <c r="AO134" s="115"/>
      <c r="AP134" s="194"/>
      <c r="AQ134" s="185"/>
      <c r="AR134" s="186"/>
      <c r="AS134" s="180"/>
      <c r="AT134" s="116" t="s">
        <v>6</v>
      </c>
      <c r="AU134" s="182">
        <v>6</v>
      </c>
      <c r="AV134" s="182">
        <v>7</v>
      </c>
      <c r="AW134" s="185">
        <v>8</v>
      </c>
      <c r="AX134" s="186">
        <v>124.73660722610155</v>
      </c>
      <c r="AY134" s="180"/>
      <c r="AZ134" s="115"/>
      <c r="BA134" s="182"/>
      <c r="BB134" s="182"/>
      <c r="BC134" s="185"/>
      <c r="BD134" s="186"/>
      <c r="BE134" s="187"/>
      <c r="BF134" s="134"/>
      <c r="BG134" s="182"/>
      <c r="BH134" s="182"/>
      <c r="BI134" s="182"/>
      <c r="BJ134" s="182"/>
      <c r="BK134" s="182"/>
      <c r="BL134" s="182"/>
      <c r="BM134" s="185"/>
      <c r="BN134" s="247"/>
      <c r="BO134" s="180"/>
      <c r="BP134" s="115"/>
      <c r="BQ134" s="182"/>
      <c r="BR134" s="182"/>
      <c r="BS134" s="182"/>
      <c r="BT134" s="185"/>
      <c r="BU134" s="247"/>
      <c r="BV134" s="180"/>
      <c r="BW134" s="115"/>
      <c r="BX134" s="185"/>
      <c r="BY134" s="247"/>
      <c r="BZ134" s="180"/>
      <c r="CA134" s="115"/>
      <c r="CB134" s="182"/>
      <c r="CC134" s="182"/>
      <c r="CD134" s="185"/>
      <c r="CE134" s="248"/>
      <c r="CF134" s="249"/>
      <c r="CG134" s="250"/>
    </row>
    <row r="135" spans="1:85" s="251" customFormat="1" ht="12.75" customHeight="1" x14ac:dyDescent="0.2">
      <c r="A135" s="33">
        <v>59</v>
      </c>
      <c r="B135" s="112" t="s">
        <v>45</v>
      </c>
      <c r="C135" s="112" t="s">
        <v>391</v>
      </c>
      <c r="D135" s="34" t="s">
        <v>392</v>
      </c>
      <c r="E135" s="113" t="s">
        <v>393</v>
      </c>
      <c r="F135" s="114"/>
      <c r="G135" s="414">
        <f>BD135+AX135+AR135+AG135+U135+O135+AA135+AM135</f>
        <v>107.91605403274966</v>
      </c>
      <c r="H135" s="156">
        <f>BD135+AX135+AR135+AG135+U135+O135+AA135+BN135+BU135+BY135+CE135+AM135</f>
        <v>107.91605403274966</v>
      </c>
      <c r="I135" s="192">
        <f>COUNTA(L135,Q135,W135,AC135,AI135,AO135,AT135,AZ135,BF135,BP135,BW135,CA135)</f>
        <v>2</v>
      </c>
      <c r="J135" s="192">
        <f>COUNTA(M135,N135,R135,S135,Y135,T135,X135,Z135,AD135,AE135,AF135,AP135,AJ135,AK135,AL135,AQ135,AU135,AV135,AW135,BA135,BB135,BC135,BG135,BH135,BI135,BL135,BM135,BQ135,BS135,BT135,BX135,CB135,CC135,#REF!,CD135)</f>
        <v>7</v>
      </c>
      <c r="K135" s="181"/>
      <c r="L135" s="115"/>
      <c r="M135" s="182"/>
      <c r="N135" s="182"/>
      <c r="O135" s="183"/>
      <c r="P135" s="184"/>
      <c r="Q135" s="115" t="s">
        <v>5</v>
      </c>
      <c r="R135" s="182">
        <v>5</v>
      </c>
      <c r="S135" s="182" t="s">
        <v>32</v>
      </c>
      <c r="T135" s="185" t="s">
        <v>32</v>
      </c>
      <c r="U135" s="186">
        <v>67.458479127142908</v>
      </c>
      <c r="V135" s="184"/>
      <c r="W135" s="115"/>
      <c r="X135" s="182"/>
      <c r="Y135" s="182"/>
      <c r="Z135" s="182"/>
      <c r="AA135" s="183"/>
      <c r="AB135" s="184"/>
      <c r="AC135" s="115"/>
      <c r="AD135" s="182"/>
      <c r="AE135" s="182"/>
      <c r="AF135" s="185"/>
      <c r="AG135" s="186"/>
      <c r="AH135" s="180"/>
      <c r="AI135" s="115"/>
      <c r="AJ135" s="134"/>
      <c r="AK135" s="134"/>
      <c r="AL135" s="185"/>
      <c r="AM135" s="247"/>
      <c r="AN135" s="180"/>
      <c r="AO135" s="115"/>
      <c r="AP135" s="194"/>
      <c r="AQ135" s="185"/>
      <c r="AR135" s="186"/>
      <c r="AS135" s="180"/>
      <c r="AT135" s="116" t="s">
        <v>6</v>
      </c>
      <c r="AU135" s="182" t="s">
        <v>32</v>
      </c>
      <c r="AV135" s="182" t="s">
        <v>32</v>
      </c>
      <c r="AW135" s="185">
        <v>9</v>
      </c>
      <c r="AX135" s="186">
        <v>40.457574905606748</v>
      </c>
      <c r="AY135" s="180"/>
      <c r="AZ135" s="115"/>
      <c r="BA135" s="182"/>
      <c r="BB135" s="182"/>
      <c r="BC135" s="185"/>
      <c r="BD135" s="186"/>
      <c r="BE135" s="187"/>
      <c r="BF135" s="134"/>
      <c r="BG135" s="182"/>
      <c r="BH135" s="182"/>
      <c r="BI135" s="182"/>
      <c r="BJ135" s="182"/>
      <c r="BK135" s="182"/>
      <c r="BL135" s="182"/>
      <c r="BM135" s="185"/>
      <c r="BN135" s="247"/>
      <c r="BO135" s="180"/>
      <c r="BP135" s="115"/>
      <c r="BQ135" s="182"/>
      <c r="BR135" s="182"/>
      <c r="BS135" s="182"/>
      <c r="BT135" s="185"/>
      <c r="BU135" s="247"/>
      <c r="BV135" s="180"/>
      <c r="BW135" s="115"/>
      <c r="BX135" s="185"/>
      <c r="BY135" s="247"/>
      <c r="BZ135" s="180"/>
      <c r="CA135" s="115"/>
      <c r="CB135" s="182"/>
      <c r="CC135" s="182"/>
      <c r="CD135" s="185"/>
      <c r="CE135" s="248"/>
      <c r="CF135" s="249"/>
      <c r="CG135" s="250"/>
    </row>
    <row r="136" spans="1:85" s="251" customFormat="1" ht="12.75" customHeight="1" x14ac:dyDescent="0.2">
      <c r="A136" s="33">
        <v>60</v>
      </c>
      <c r="B136" s="112" t="s">
        <v>45</v>
      </c>
      <c r="C136" s="112" t="s">
        <v>1258</v>
      </c>
      <c r="D136" s="34" t="s">
        <v>1259</v>
      </c>
      <c r="E136" s="113" t="s">
        <v>1260</v>
      </c>
      <c r="F136" s="114"/>
      <c r="G136" s="414"/>
      <c r="H136" s="156">
        <f>BD136+AX136+AR136+AG136+U136+O136+AA136+BN136+BU136+BY136+CE136+AM136</f>
        <v>103.27433408275203</v>
      </c>
      <c r="I136" s="192">
        <f>COUNTA(L136,Q136,W136,AC136,AI136,AO136,AT136,AZ136,BF136,BP136,BW136,CA136)</f>
        <v>1</v>
      </c>
      <c r="J136" s="192">
        <f>COUNTA(M136,N136,R136,S136,Y136,T136,X136,Z136,AD136,AE136,AF136,AP136,AJ136,AK136,AL136,AQ136,AU136,AV136,AW136,BA136,BB136,BC136,BG136,BH136,BI136,BL136,BM136,BQ136,BS136,BT136,BX136,CB136,CC136,#REF!,CD136)</f>
        <v>4</v>
      </c>
      <c r="K136" s="181"/>
      <c r="L136" s="115"/>
      <c r="M136" s="182"/>
      <c r="N136" s="182"/>
      <c r="O136" s="183"/>
      <c r="P136" s="184"/>
      <c r="Q136" s="115"/>
      <c r="R136" s="182"/>
      <c r="S136" s="182"/>
      <c r="T136" s="185"/>
      <c r="U136" s="186"/>
      <c r="V136" s="184"/>
      <c r="W136" s="115"/>
      <c r="X136" s="182"/>
      <c r="Y136" s="182"/>
      <c r="Z136" s="182"/>
      <c r="AA136" s="183"/>
      <c r="AB136" s="184"/>
      <c r="AC136" s="115"/>
      <c r="AD136" s="182"/>
      <c r="AE136" s="182"/>
      <c r="AF136" s="185"/>
      <c r="AG136" s="186"/>
      <c r="AH136" s="180"/>
      <c r="AI136" s="115"/>
      <c r="AJ136" s="134"/>
      <c r="AK136" s="134"/>
      <c r="AL136" s="185"/>
      <c r="AM136" s="247"/>
      <c r="AN136" s="180"/>
      <c r="AO136" s="115"/>
      <c r="AP136" s="194"/>
      <c r="AQ136" s="185"/>
      <c r="AR136" s="186"/>
      <c r="AS136" s="180"/>
      <c r="AT136" s="116"/>
      <c r="AU136" s="182"/>
      <c r="AV136" s="182"/>
      <c r="AW136" s="185"/>
      <c r="AX136" s="186"/>
      <c r="AY136" s="180"/>
      <c r="AZ136" s="115"/>
      <c r="BA136" s="182"/>
      <c r="BB136" s="182"/>
      <c r="BC136" s="185"/>
      <c r="BD136" s="186"/>
      <c r="BE136" s="187"/>
      <c r="BF136" s="134"/>
      <c r="BG136" s="182"/>
      <c r="BH136" s="182"/>
      <c r="BI136" s="182"/>
      <c r="BJ136" s="182"/>
      <c r="BK136" s="182"/>
      <c r="BL136" s="182"/>
      <c r="BM136" s="185"/>
      <c r="BN136" s="247"/>
      <c r="BO136" s="180"/>
      <c r="BP136" s="115"/>
      <c r="BQ136" s="182"/>
      <c r="BR136" s="182"/>
      <c r="BS136" s="182"/>
      <c r="BT136" s="185"/>
      <c r="BU136" s="247"/>
      <c r="BV136" s="180"/>
      <c r="BW136" s="115"/>
      <c r="BX136" s="185"/>
      <c r="BY136" s="247"/>
      <c r="BZ136" s="180"/>
      <c r="CA136" s="115" t="s">
        <v>72</v>
      </c>
      <c r="CB136" s="182">
        <v>7</v>
      </c>
      <c r="CC136" s="182">
        <v>7</v>
      </c>
      <c r="CD136" s="185">
        <v>7</v>
      </c>
      <c r="CE136" s="248">
        <v>103.27433408275203</v>
      </c>
      <c r="CF136" s="249"/>
      <c r="CG136" s="250"/>
    </row>
    <row r="137" spans="1:85" s="251" customFormat="1" ht="12.75" customHeight="1" x14ac:dyDescent="0.2">
      <c r="A137" s="33">
        <v>61</v>
      </c>
      <c r="B137" s="112" t="s">
        <v>45</v>
      </c>
      <c r="C137" s="112"/>
      <c r="D137" s="34" t="s">
        <v>263</v>
      </c>
      <c r="E137" s="113" t="s">
        <v>1301</v>
      </c>
      <c r="F137" s="114"/>
      <c r="G137" s="414"/>
      <c r="H137" s="156">
        <f>BD137+AX137+AR137+AG137+U137+O137+AA137+BN137+BU137+BY137+CE137+AM137</f>
        <v>103.27433408275203</v>
      </c>
      <c r="I137" s="192">
        <f>COUNTA(L137,Q137,W137,AC137,AI137,AO137,AT137,AZ137,BF137,BP137,BW137,CA137)</f>
        <v>1</v>
      </c>
      <c r="J137" s="192">
        <f>COUNTA(M137,N137,R137,S137,Y137,T137,X137,Z137,AD137,AE137,AF137,AP137,AJ137,AK137,AL137,AQ137,AU137,AV137,AW137,BA137,BB137,BC137,BG137,BH137,BI137,BL137,BM137,BQ137,BS137,BT137,BX137,CB137,CC137,#REF!,CD137)</f>
        <v>4</v>
      </c>
      <c r="K137" s="181"/>
      <c r="L137" s="115"/>
      <c r="M137" s="182"/>
      <c r="N137" s="182"/>
      <c r="O137" s="183"/>
      <c r="P137" s="184"/>
      <c r="Q137" s="115"/>
      <c r="R137" s="182"/>
      <c r="S137" s="182"/>
      <c r="T137" s="185"/>
      <c r="U137" s="186"/>
      <c r="V137" s="184"/>
      <c r="W137" s="115"/>
      <c r="X137" s="182"/>
      <c r="Y137" s="182"/>
      <c r="Z137" s="182"/>
      <c r="AA137" s="183"/>
      <c r="AB137" s="184"/>
      <c r="AC137" s="115"/>
      <c r="AD137" s="182"/>
      <c r="AE137" s="182"/>
      <c r="AF137" s="185"/>
      <c r="AG137" s="186"/>
      <c r="AH137" s="180"/>
      <c r="AI137" s="115"/>
      <c r="AJ137" s="134"/>
      <c r="AK137" s="134"/>
      <c r="AL137" s="185"/>
      <c r="AM137" s="247"/>
      <c r="AN137" s="180"/>
      <c r="AO137" s="115"/>
      <c r="AP137" s="194"/>
      <c r="AQ137" s="185"/>
      <c r="AR137" s="186"/>
      <c r="AS137" s="180"/>
      <c r="AT137" s="116"/>
      <c r="AU137" s="182"/>
      <c r="AV137" s="182"/>
      <c r="AW137" s="185"/>
      <c r="AX137" s="186"/>
      <c r="AY137" s="180"/>
      <c r="AZ137" s="115"/>
      <c r="BA137" s="182"/>
      <c r="BB137" s="182"/>
      <c r="BC137" s="185"/>
      <c r="BD137" s="186"/>
      <c r="BE137" s="187"/>
      <c r="BF137" s="134"/>
      <c r="BG137" s="182"/>
      <c r="BH137" s="182"/>
      <c r="BI137" s="182"/>
      <c r="BJ137" s="182"/>
      <c r="BK137" s="182"/>
      <c r="BL137" s="182"/>
      <c r="BM137" s="185"/>
      <c r="BN137" s="247"/>
      <c r="BO137" s="180"/>
      <c r="BP137" s="115"/>
      <c r="BQ137" s="182"/>
      <c r="BR137" s="182"/>
      <c r="BS137" s="182"/>
      <c r="BT137" s="185"/>
      <c r="BU137" s="247"/>
      <c r="BV137" s="180"/>
      <c r="BW137" s="115"/>
      <c r="BX137" s="185"/>
      <c r="BY137" s="247"/>
      <c r="BZ137" s="180"/>
      <c r="CA137" s="115" t="s">
        <v>99</v>
      </c>
      <c r="CB137" s="182">
        <v>7</v>
      </c>
      <c r="CC137" s="182">
        <v>7</v>
      </c>
      <c r="CD137" s="185">
        <v>7</v>
      </c>
      <c r="CE137" s="248">
        <v>103.27433408275203</v>
      </c>
      <c r="CF137" s="249"/>
      <c r="CG137" s="250"/>
    </row>
    <row r="138" spans="1:85" s="251" customFormat="1" ht="12.75" customHeight="1" x14ac:dyDescent="0.2">
      <c r="A138" s="33">
        <v>31</v>
      </c>
      <c r="B138" s="112" t="s">
        <v>44</v>
      </c>
      <c r="C138" s="112"/>
      <c r="D138" s="34" t="s">
        <v>1326</v>
      </c>
      <c r="E138" s="113" t="s">
        <v>1305</v>
      </c>
      <c r="F138" s="114"/>
      <c r="G138" s="414"/>
      <c r="H138" s="156">
        <f>BD138+AX138+AR138+AG138+U138+O138+AA138+BN138+BU138+BY138+CE138+AM138</f>
        <v>101.53457567342144</v>
      </c>
      <c r="I138" s="192">
        <f>COUNTA(L138,Q138,W138,AC138,AI138,AO138,AT138,AZ138,BF138,BP138,BW138,CA138)</f>
        <v>2</v>
      </c>
      <c r="J138" s="192">
        <f>COUNTA(M138,N138,R138,S138,Y138,T138,X138,Z138,AD138,AE138,AF138,AP138,AJ138,AK138,AL138,AQ138,AU138,AV138,AW138,BA138,BB138,BC138,BG138,BH138,BI138,BL138,BM138,BQ138,BS138,BT138,BX138,CB138,CC138,#REF!,CD138)</f>
        <v>7</v>
      </c>
      <c r="K138" s="181"/>
      <c r="L138" s="115"/>
      <c r="M138" s="182"/>
      <c r="N138" s="182"/>
      <c r="O138" s="183"/>
      <c r="P138" s="184"/>
      <c r="Q138" s="115"/>
      <c r="R138" s="182"/>
      <c r="S138" s="182"/>
      <c r="T138" s="185"/>
      <c r="U138" s="186"/>
      <c r="V138" s="184"/>
      <c r="W138" s="115"/>
      <c r="X138" s="182"/>
      <c r="Y138" s="182"/>
      <c r="Z138" s="182"/>
      <c r="AA138" s="183"/>
      <c r="AB138" s="184"/>
      <c r="AC138" s="115"/>
      <c r="AD138" s="182"/>
      <c r="AE138" s="182"/>
      <c r="AF138" s="185"/>
      <c r="AG138" s="186"/>
      <c r="AH138" s="180"/>
      <c r="AI138" s="115"/>
      <c r="AJ138" s="134"/>
      <c r="AK138" s="134"/>
      <c r="AL138" s="185"/>
      <c r="AM138" s="247"/>
      <c r="AN138" s="180"/>
      <c r="AO138" s="115"/>
      <c r="AP138" s="194"/>
      <c r="AQ138" s="185"/>
      <c r="AR138" s="186"/>
      <c r="AS138" s="180"/>
      <c r="AT138" s="116"/>
      <c r="AU138" s="182"/>
      <c r="AV138" s="182"/>
      <c r="AW138" s="185"/>
      <c r="AX138" s="186"/>
      <c r="AY138" s="180"/>
      <c r="AZ138" s="115"/>
      <c r="BA138" s="182"/>
      <c r="BB138" s="182"/>
      <c r="BC138" s="185"/>
      <c r="BD138" s="186"/>
      <c r="BE138" s="187"/>
      <c r="BF138" s="134"/>
      <c r="BG138" s="182"/>
      <c r="BH138" s="182"/>
      <c r="BI138" s="182"/>
      <c r="BJ138" s="182"/>
      <c r="BK138" s="182"/>
      <c r="BL138" s="182"/>
      <c r="BM138" s="185"/>
      <c r="BN138" s="247"/>
      <c r="BO138" s="180"/>
      <c r="BP138" s="115" t="s">
        <v>99</v>
      </c>
      <c r="BQ138" s="182">
        <v>8</v>
      </c>
      <c r="BR138" s="182">
        <v>8</v>
      </c>
      <c r="BS138" s="182">
        <v>9</v>
      </c>
      <c r="BT138" s="185" t="s">
        <v>32</v>
      </c>
      <c r="BU138" s="247">
        <v>67.6897171156143</v>
      </c>
      <c r="BV138" s="180"/>
      <c r="BW138" s="115"/>
      <c r="BX138" s="185"/>
      <c r="BY138" s="247"/>
      <c r="BZ138" s="180"/>
      <c r="CA138" s="115" t="s">
        <v>99</v>
      </c>
      <c r="CB138" s="182" t="s">
        <v>32</v>
      </c>
      <c r="CC138" s="182">
        <v>8</v>
      </c>
      <c r="CD138" s="185" t="s">
        <v>33</v>
      </c>
      <c r="CE138" s="248">
        <v>33.844858557807143</v>
      </c>
      <c r="CF138" s="249"/>
      <c r="CG138" s="250"/>
    </row>
    <row r="139" spans="1:85" s="251" customFormat="1" ht="12.75" customHeight="1" x14ac:dyDescent="0.2">
      <c r="A139" s="33">
        <v>41</v>
      </c>
      <c r="B139" s="112" t="s">
        <v>46</v>
      </c>
      <c r="C139" s="112" t="s">
        <v>970</v>
      </c>
      <c r="D139" s="34" t="s">
        <v>971</v>
      </c>
      <c r="E139" s="113" t="s">
        <v>972</v>
      </c>
      <c r="F139" s="114"/>
      <c r="G139" s="414">
        <f>BD139+AX139+AR139+AG139+U139+O139+AA139+AM139</f>
        <v>92.907300390241687</v>
      </c>
      <c r="H139" s="156">
        <f>BD139+AX139+AR139+AG139+U139+O139+AA139+BN139+BU139+BY139+CE139+AM139</f>
        <v>92.907300390241687</v>
      </c>
      <c r="I139" s="192">
        <f>COUNTA(L139,Q139,W139,AC139,AI139,AO139,AT139,AZ139,BF139,BP139,BW139,CA139)</f>
        <v>1</v>
      </c>
      <c r="J139" s="192">
        <f>COUNTA(M139,N139,R139,S139,Y139,T139,X139,Z139,AD139,AE139,AF139,AP139,AJ139,AK139,AL139,AQ139,AU139,AV139,AW139,BA139,BB139,BC139,BG139,BH139,BI139,BL139,BM139,BQ139,BS139,BT139,BX139,CB139,CC139,#REF!,CD139)</f>
        <v>4</v>
      </c>
      <c r="K139" s="181"/>
      <c r="L139" s="115"/>
      <c r="M139" s="182"/>
      <c r="N139" s="182"/>
      <c r="O139" s="183"/>
      <c r="P139" s="184"/>
      <c r="Q139" s="115"/>
      <c r="R139" s="182"/>
      <c r="S139" s="182"/>
      <c r="T139" s="185"/>
      <c r="U139" s="186"/>
      <c r="V139" s="184"/>
      <c r="W139" s="115"/>
      <c r="X139" s="182"/>
      <c r="Y139" s="182"/>
      <c r="Z139" s="182"/>
      <c r="AA139" s="183"/>
      <c r="AB139" s="184"/>
      <c r="AC139" s="115"/>
      <c r="AD139" s="182"/>
      <c r="AE139" s="182"/>
      <c r="AF139" s="185"/>
      <c r="AG139" s="186"/>
      <c r="AH139" s="180"/>
      <c r="AI139" s="115"/>
      <c r="AJ139" s="134"/>
      <c r="AK139" s="134"/>
      <c r="AL139" s="185"/>
      <c r="AM139" s="247"/>
      <c r="AN139" s="180"/>
      <c r="AO139" s="115"/>
      <c r="AP139" s="194"/>
      <c r="AQ139" s="185"/>
      <c r="AR139" s="186"/>
      <c r="AS139" s="180"/>
      <c r="AT139" s="116" t="s">
        <v>46</v>
      </c>
      <c r="AU139" s="182">
        <v>8</v>
      </c>
      <c r="AV139" s="182">
        <v>8</v>
      </c>
      <c r="AW139" s="185">
        <v>8</v>
      </c>
      <c r="AX139" s="186">
        <v>92.907300390241687</v>
      </c>
      <c r="AY139" s="180"/>
      <c r="AZ139" s="115"/>
      <c r="BA139" s="182"/>
      <c r="BB139" s="182"/>
      <c r="BC139" s="185"/>
      <c r="BD139" s="186"/>
      <c r="BE139" s="187"/>
      <c r="BF139" s="134"/>
      <c r="BG139" s="182"/>
      <c r="BH139" s="182"/>
      <c r="BI139" s="182"/>
      <c r="BJ139" s="182"/>
      <c r="BK139" s="182"/>
      <c r="BL139" s="182"/>
      <c r="BM139" s="185"/>
      <c r="BN139" s="247"/>
      <c r="BO139" s="180"/>
      <c r="BP139" s="115"/>
      <c r="BQ139" s="182"/>
      <c r="BR139" s="182"/>
      <c r="BS139" s="182"/>
      <c r="BT139" s="185"/>
      <c r="BU139" s="247"/>
      <c r="BV139" s="180"/>
      <c r="BW139" s="115"/>
      <c r="BX139" s="185"/>
      <c r="BY139" s="247"/>
      <c r="BZ139" s="180"/>
      <c r="CA139" s="115"/>
      <c r="CB139" s="182"/>
      <c r="CC139" s="182"/>
      <c r="CD139" s="185"/>
      <c r="CE139" s="248"/>
      <c r="CF139" s="249"/>
      <c r="CG139" s="250"/>
    </row>
    <row r="140" spans="1:85" s="251" customFormat="1" ht="12.75" customHeight="1" x14ac:dyDescent="0.2">
      <c r="A140" s="33">
        <v>62</v>
      </c>
      <c r="B140" s="112" t="s">
        <v>45</v>
      </c>
      <c r="C140" s="112" t="s">
        <v>1261</v>
      </c>
      <c r="D140" s="34" t="s">
        <v>1262</v>
      </c>
      <c r="E140" s="113" t="s">
        <v>1263</v>
      </c>
      <c r="F140" s="114"/>
      <c r="G140" s="414"/>
      <c r="H140" s="156">
        <f>BD140+AX140+AR140+AG140+U140+O140+AA140+BN140+BU140+BY140+CE140+AM140</f>
        <v>91.672851928393328</v>
      </c>
      <c r="I140" s="192">
        <f>COUNTA(L140,Q140,W140,AC140,AI140,AO140,AT140,AZ140,BF140,BP140,BW140,CA140)</f>
        <v>1</v>
      </c>
      <c r="J140" s="192">
        <f>COUNTA(M140,N140,R140,S140,Y140,T140,X140,Z140,AD140,AE140,AF140,AP140,AJ140,AK140,AL140,AQ140,AU140,AV140,AW140,BA140,BB140,BC140,BG140,BH140,BI140,BL140,BM140,BQ140,BS140,BT140,BX140,CB140,CC140,#REF!,CD140)</f>
        <v>4</v>
      </c>
      <c r="K140" s="181"/>
      <c r="L140" s="115"/>
      <c r="M140" s="182"/>
      <c r="N140" s="182"/>
      <c r="O140" s="183"/>
      <c r="P140" s="184"/>
      <c r="Q140" s="115"/>
      <c r="R140" s="182"/>
      <c r="S140" s="182"/>
      <c r="T140" s="185"/>
      <c r="U140" s="186"/>
      <c r="V140" s="184"/>
      <c r="W140" s="115"/>
      <c r="X140" s="182"/>
      <c r="Y140" s="182"/>
      <c r="Z140" s="182"/>
      <c r="AA140" s="183"/>
      <c r="AB140" s="184"/>
      <c r="AC140" s="115"/>
      <c r="AD140" s="182"/>
      <c r="AE140" s="182"/>
      <c r="AF140" s="185"/>
      <c r="AG140" s="186"/>
      <c r="AH140" s="180"/>
      <c r="AI140" s="115"/>
      <c r="AJ140" s="134"/>
      <c r="AK140" s="134"/>
      <c r="AL140" s="185"/>
      <c r="AM140" s="247"/>
      <c r="AN140" s="180"/>
      <c r="AO140" s="115"/>
      <c r="AP140" s="194"/>
      <c r="AQ140" s="185"/>
      <c r="AR140" s="186"/>
      <c r="AS140" s="180"/>
      <c r="AT140" s="116"/>
      <c r="AU140" s="182"/>
      <c r="AV140" s="182"/>
      <c r="AW140" s="185"/>
      <c r="AX140" s="186"/>
      <c r="AY140" s="180"/>
      <c r="AZ140" s="115"/>
      <c r="BA140" s="182"/>
      <c r="BB140" s="182"/>
      <c r="BC140" s="185"/>
      <c r="BD140" s="186"/>
      <c r="BE140" s="187"/>
      <c r="BF140" s="134"/>
      <c r="BG140" s="182"/>
      <c r="BH140" s="182"/>
      <c r="BI140" s="182"/>
      <c r="BJ140" s="182"/>
      <c r="BK140" s="182"/>
      <c r="BL140" s="182"/>
      <c r="BM140" s="185"/>
      <c r="BN140" s="247"/>
      <c r="BO140" s="180"/>
      <c r="BP140" s="115"/>
      <c r="BQ140" s="182"/>
      <c r="BR140" s="182"/>
      <c r="BS140" s="182"/>
      <c r="BT140" s="185"/>
      <c r="BU140" s="247"/>
      <c r="BV140" s="180"/>
      <c r="BW140" s="115"/>
      <c r="BX140" s="185"/>
      <c r="BY140" s="247"/>
      <c r="BZ140" s="180"/>
      <c r="CA140" s="115" t="s">
        <v>72</v>
      </c>
      <c r="CB140" s="182">
        <v>8</v>
      </c>
      <c r="CC140" s="182">
        <v>8</v>
      </c>
      <c r="CD140" s="185">
        <v>6</v>
      </c>
      <c r="CE140" s="248">
        <v>91.672851928393328</v>
      </c>
      <c r="CF140" s="249"/>
      <c r="CG140" s="250"/>
    </row>
    <row r="141" spans="1:85" s="251" customFormat="1" ht="12.75" customHeight="1" x14ac:dyDescent="0.2">
      <c r="A141" s="33">
        <v>63</v>
      </c>
      <c r="B141" s="112" t="s">
        <v>45</v>
      </c>
      <c r="C141" s="112" t="s">
        <v>952</v>
      </c>
      <c r="D141" s="34" t="s">
        <v>255</v>
      </c>
      <c r="E141" s="113" t="s">
        <v>953</v>
      </c>
      <c r="F141" s="114"/>
      <c r="G141" s="414">
        <f>BD141+AX141+AR141+AG141+U141+O141+AA141+AM141</f>
        <v>90.611376100229748</v>
      </c>
      <c r="H141" s="156">
        <f>BD141+AX141+AR141+AG141+U141+O141+AA141+BN141+BU141+BY141+CE141+AM141</f>
        <v>90.611376100229748</v>
      </c>
      <c r="I141" s="192">
        <f>COUNTA(L141,Q141,W141,AC141,AI141,AO141,AT141,AZ141,BF141,BP141,BW141,CA141)</f>
        <v>1</v>
      </c>
      <c r="J141" s="192">
        <f>COUNTA(M141,N141,R141,S141,Y141,T141,X141,Z141,AD141,AE141,AF141,AP141,AJ141,AK141,AL141,AQ141,AU141,AV141,AW141,BA141,BB141,BC141,BG141,BH141,BI141,BL141,BM141,BQ141,BS141,BT141,BX141,CB141,CC141,#REF!,CD141)</f>
        <v>3</v>
      </c>
      <c r="K141" s="181"/>
      <c r="L141" s="115"/>
      <c r="M141" s="182"/>
      <c r="N141" s="182"/>
      <c r="O141" s="183"/>
      <c r="P141" s="184"/>
      <c r="Q141" s="115"/>
      <c r="R141" s="182"/>
      <c r="S141" s="182"/>
      <c r="T141" s="185"/>
      <c r="U141" s="186"/>
      <c r="V141" s="184"/>
      <c r="W141" s="115"/>
      <c r="X141" s="182"/>
      <c r="Y141" s="182"/>
      <c r="Z141" s="182"/>
      <c r="AA141" s="183"/>
      <c r="AB141" s="184"/>
      <c r="AC141" s="115"/>
      <c r="AD141" s="182"/>
      <c r="AE141" s="182"/>
      <c r="AF141" s="185"/>
      <c r="AG141" s="186"/>
      <c r="AH141" s="180"/>
      <c r="AI141" s="115"/>
      <c r="AJ141" s="134"/>
      <c r="AK141" s="134"/>
      <c r="AL141" s="185"/>
      <c r="AM141" s="247"/>
      <c r="AN141" s="180"/>
      <c r="AO141" s="115" t="s">
        <v>45</v>
      </c>
      <c r="AP141" s="194">
        <v>14</v>
      </c>
      <c r="AQ141" s="185">
        <v>13</v>
      </c>
      <c r="AR141" s="186">
        <v>90.611376100229748</v>
      </c>
      <c r="AS141" s="180"/>
      <c r="AT141" s="116"/>
      <c r="AU141" s="182"/>
      <c r="AV141" s="182"/>
      <c r="AW141" s="185"/>
      <c r="AX141" s="186"/>
      <c r="AY141" s="180"/>
      <c r="AZ141" s="115"/>
      <c r="BA141" s="182"/>
      <c r="BB141" s="182"/>
      <c r="BC141" s="185"/>
      <c r="BD141" s="186"/>
      <c r="BE141" s="187"/>
      <c r="BF141" s="134"/>
      <c r="BG141" s="182"/>
      <c r="BH141" s="182"/>
      <c r="BI141" s="182"/>
      <c r="BJ141" s="182"/>
      <c r="BK141" s="182"/>
      <c r="BL141" s="182"/>
      <c r="BM141" s="185"/>
      <c r="BN141" s="247"/>
      <c r="BO141" s="180"/>
      <c r="BP141" s="115"/>
      <c r="BQ141" s="182"/>
      <c r="BR141" s="182"/>
      <c r="BS141" s="182"/>
      <c r="BT141" s="185"/>
      <c r="BU141" s="247"/>
      <c r="BV141" s="180"/>
      <c r="BW141" s="115"/>
      <c r="BX141" s="185"/>
      <c r="BY141" s="247"/>
      <c r="BZ141" s="180"/>
      <c r="CA141" s="115"/>
      <c r="CB141" s="182"/>
      <c r="CC141" s="182"/>
      <c r="CD141" s="185"/>
      <c r="CE141" s="248"/>
      <c r="CF141" s="249"/>
      <c r="CG141" s="250"/>
    </row>
    <row r="142" spans="1:85" s="251" customFormat="1" ht="12.75" customHeight="1" x14ac:dyDescent="0.2">
      <c r="A142" s="33">
        <v>32</v>
      </c>
      <c r="B142" s="112" t="s">
        <v>44</v>
      </c>
      <c r="C142" s="112" t="s">
        <v>990</v>
      </c>
      <c r="D142" s="34" t="s">
        <v>991</v>
      </c>
      <c r="E142" s="113" t="s">
        <v>992</v>
      </c>
      <c r="F142" s="114"/>
      <c r="G142" s="414">
        <f>BD142+AX142+AR142+AG142+U142+O142+AA142+AM142</f>
        <v>80.969100130080562</v>
      </c>
      <c r="H142" s="156">
        <f>BD142+AX142+AR142+AG142+U142+O142+AA142+BN142+BU142+BY142+CE142+AM142</f>
        <v>80.969100130080562</v>
      </c>
      <c r="I142" s="192">
        <f>COUNTA(L142,Q142,W142,AC142,AI142,AO142,AT142,AZ142,BF142,BP142,BW142,CA142)</f>
        <v>1</v>
      </c>
      <c r="J142" s="192">
        <f>COUNTA(M142,N142,R142,S142,Y142,T142,X142,Z142,AD142,AE142,AF142,AP142,AJ142,AK142,AL142,AQ142,AU142,AV142,AW142,BA142,BB142,BC142,BG142,BH142,BI142,BL142,BM142,BQ142,BS142,BT142,BX142,CB142,CC142,#REF!,CD142)</f>
        <v>4</v>
      </c>
      <c r="K142" s="181"/>
      <c r="L142" s="115"/>
      <c r="M142" s="182"/>
      <c r="N142" s="182"/>
      <c r="O142" s="183"/>
      <c r="P142" s="184"/>
      <c r="Q142" s="115"/>
      <c r="R142" s="182"/>
      <c r="S142" s="182"/>
      <c r="T142" s="185"/>
      <c r="U142" s="186"/>
      <c r="V142" s="184"/>
      <c r="W142" s="115"/>
      <c r="X142" s="182"/>
      <c r="Y142" s="182"/>
      <c r="Z142" s="182"/>
      <c r="AA142" s="183"/>
      <c r="AB142" s="184"/>
      <c r="AC142" s="115"/>
      <c r="AD142" s="182"/>
      <c r="AE142" s="182"/>
      <c r="AF142" s="185"/>
      <c r="AG142" s="186"/>
      <c r="AH142" s="180"/>
      <c r="AI142" s="115"/>
      <c r="AJ142" s="134"/>
      <c r="AK142" s="134"/>
      <c r="AL142" s="185"/>
      <c r="AM142" s="247"/>
      <c r="AN142" s="180"/>
      <c r="AO142" s="115"/>
      <c r="AP142" s="194"/>
      <c r="AQ142" s="185"/>
      <c r="AR142" s="186"/>
      <c r="AS142" s="180"/>
      <c r="AT142" s="116" t="s">
        <v>44</v>
      </c>
      <c r="AU142" s="182" t="s">
        <v>32</v>
      </c>
      <c r="AV142" s="182" t="s">
        <v>32</v>
      </c>
      <c r="AW142" s="185">
        <v>4</v>
      </c>
      <c r="AX142" s="186">
        <v>80.969100130080562</v>
      </c>
      <c r="AY142" s="180"/>
      <c r="AZ142" s="115"/>
      <c r="BA142" s="182"/>
      <c r="BB142" s="182"/>
      <c r="BC142" s="185"/>
      <c r="BD142" s="186"/>
      <c r="BE142" s="187"/>
      <c r="BF142" s="134"/>
      <c r="BG142" s="182"/>
      <c r="BH142" s="182"/>
      <c r="BI142" s="182"/>
      <c r="BJ142" s="182"/>
      <c r="BK142" s="182"/>
      <c r="BL142" s="182"/>
      <c r="BM142" s="185"/>
      <c r="BN142" s="247"/>
      <c r="BO142" s="180"/>
      <c r="BP142" s="115"/>
      <c r="BQ142" s="182"/>
      <c r="BR142" s="182"/>
      <c r="BS142" s="182"/>
      <c r="BT142" s="185"/>
      <c r="BU142" s="247"/>
      <c r="BV142" s="180"/>
      <c r="BW142" s="115"/>
      <c r="BX142" s="185"/>
      <c r="BY142" s="247"/>
      <c r="BZ142" s="180"/>
      <c r="CA142" s="115"/>
      <c r="CB142" s="182"/>
      <c r="CC142" s="182"/>
      <c r="CD142" s="185"/>
      <c r="CE142" s="248"/>
      <c r="CF142" s="249"/>
      <c r="CG142" s="250"/>
    </row>
    <row r="143" spans="1:85" s="251" customFormat="1" ht="12.75" customHeight="1" x14ac:dyDescent="0.2">
      <c r="A143" s="33">
        <v>33</v>
      </c>
      <c r="B143" s="112" t="s">
        <v>44</v>
      </c>
      <c r="C143" s="112" t="s">
        <v>1312</v>
      </c>
      <c r="D143" s="34" t="s">
        <v>142</v>
      </c>
      <c r="E143" s="113" t="s">
        <v>1313</v>
      </c>
      <c r="F143" s="114"/>
      <c r="G143" s="414"/>
      <c r="H143" s="156">
        <f>BD143+AX143+AR143+AG143+U143+O143+AA143+BN143+BU143+BY143+CE143+AM143</f>
        <v>75</v>
      </c>
      <c r="I143" s="192">
        <f>COUNTA(L143,Q143,W143,AC143,AI143,AO143,AT143,AZ143,BF143,BP143,BW143,CA143)</f>
        <v>1</v>
      </c>
      <c r="J143" s="192">
        <f>COUNTA(M143,N143,R143,S143,Y143,T143,X143,Z143,AD143,AE143,AF143,AP143,AJ143,AK143,AL143,AQ143,AU143,AV143,AW143,BA143,BB143,BC143,BG143,BH143,BI143,BL143,BM143,BQ143,BS143,BT143,BX143,CB143,CC143,#REF!,CD143)</f>
        <v>4</v>
      </c>
      <c r="K143" s="181"/>
      <c r="L143" s="115"/>
      <c r="M143" s="182"/>
      <c r="N143" s="182"/>
      <c r="O143" s="183"/>
      <c r="P143" s="184"/>
      <c r="Q143" s="115"/>
      <c r="R143" s="182"/>
      <c r="S143" s="182"/>
      <c r="T143" s="185"/>
      <c r="U143" s="186"/>
      <c r="V143" s="184"/>
      <c r="W143" s="115"/>
      <c r="X143" s="182"/>
      <c r="Y143" s="182"/>
      <c r="Z143" s="182"/>
      <c r="AA143" s="183"/>
      <c r="AB143" s="184"/>
      <c r="AC143" s="115"/>
      <c r="AD143" s="182"/>
      <c r="AE143" s="182"/>
      <c r="AF143" s="185"/>
      <c r="AG143" s="186"/>
      <c r="AH143" s="180"/>
      <c r="AI143" s="115"/>
      <c r="AJ143" s="134"/>
      <c r="AK143" s="134"/>
      <c r="AL143" s="185"/>
      <c r="AM143" s="247"/>
      <c r="AN143" s="180"/>
      <c r="AO143" s="115"/>
      <c r="AP143" s="194"/>
      <c r="AQ143" s="185"/>
      <c r="AR143" s="186"/>
      <c r="AS143" s="180"/>
      <c r="AT143" s="116"/>
      <c r="AU143" s="182"/>
      <c r="AV143" s="182"/>
      <c r="AW143" s="185"/>
      <c r="AX143" s="186"/>
      <c r="AY143" s="180"/>
      <c r="AZ143" s="115"/>
      <c r="BA143" s="182"/>
      <c r="BB143" s="182"/>
      <c r="BC143" s="185"/>
      <c r="BD143" s="186"/>
      <c r="BE143" s="187"/>
      <c r="BF143" s="134"/>
      <c r="BG143" s="182"/>
      <c r="BH143" s="182"/>
      <c r="BI143" s="182"/>
      <c r="BJ143" s="182"/>
      <c r="BK143" s="182"/>
      <c r="BL143" s="182"/>
      <c r="BM143" s="185"/>
      <c r="BN143" s="247"/>
      <c r="BO143" s="180"/>
      <c r="BP143" s="115"/>
      <c r="BQ143" s="182"/>
      <c r="BR143" s="182"/>
      <c r="BS143" s="182"/>
      <c r="BT143" s="185"/>
      <c r="BU143" s="247"/>
      <c r="BV143" s="180"/>
      <c r="BW143" s="115"/>
      <c r="BX143" s="185"/>
      <c r="BY143" s="247"/>
      <c r="BZ143" s="180"/>
      <c r="CA143" s="115" t="s">
        <v>243</v>
      </c>
      <c r="CB143" s="182" t="s">
        <v>32</v>
      </c>
      <c r="CC143" s="182">
        <v>4</v>
      </c>
      <c r="CD143" s="185">
        <v>4</v>
      </c>
      <c r="CE143" s="248">
        <v>75</v>
      </c>
      <c r="CF143" s="249"/>
      <c r="CG143" s="250"/>
    </row>
    <row r="144" spans="1:85" s="251" customFormat="1" ht="12.75" customHeight="1" x14ac:dyDescent="0.2">
      <c r="A144" s="33">
        <v>34</v>
      </c>
      <c r="B144" s="112" t="s">
        <v>44</v>
      </c>
      <c r="C144" s="112" t="s">
        <v>1235</v>
      </c>
      <c r="D144" s="34" t="s">
        <v>258</v>
      </c>
      <c r="E144" s="113" t="s">
        <v>1236</v>
      </c>
      <c r="F144" s="114"/>
      <c r="G144" s="414"/>
      <c r="H144" s="156">
        <f>BD144+AX144+AR144+AG144+U144+O144+AA144+BN144+BU144+BY144+CE144+AM144</f>
        <v>72.889851785353812</v>
      </c>
      <c r="I144" s="192">
        <f>COUNTA(L144,Q144,W144,AC144,AI144,AO144,AT144,AZ144,BF144,BP144,BW144,CA144)</f>
        <v>1</v>
      </c>
      <c r="J144" s="192">
        <f>COUNTA(M144,N144,R144,S144,Y144,T144,X144,Z144,AD144,AE144,AF144,AP144,AJ144,AK144,AL144,AQ144,AU144,AV144,AW144,BA144,BB144,BC144,BG144,BH144,BI144,BL144,BM144,BQ144,BS144,BT144,BX144,CB144,CC144,#REF!,CD144)</f>
        <v>4</v>
      </c>
      <c r="K144" s="181"/>
      <c r="L144" s="115"/>
      <c r="M144" s="182"/>
      <c r="N144" s="182"/>
      <c r="O144" s="183"/>
      <c r="P144" s="184"/>
      <c r="Q144" s="115"/>
      <c r="R144" s="182"/>
      <c r="S144" s="182"/>
      <c r="T144" s="185"/>
      <c r="U144" s="186"/>
      <c r="V144" s="184"/>
      <c r="W144" s="115"/>
      <c r="X144" s="182"/>
      <c r="Y144" s="182"/>
      <c r="Z144" s="182"/>
      <c r="AA144" s="183"/>
      <c r="AB144" s="184"/>
      <c r="AC144" s="115"/>
      <c r="AD144" s="182"/>
      <c r="AE144" s="182"/>
      <c r="AF144" s="185"/>
      <c r="AG144" s="186"/>
      <c r="AH144" s="180"/>
      <c r="AI144" s="115"/>
      <c r="AJ144" s="134"/>
      <c r="AK144" s="134"/>
      <c r="AL144" s="185"/>
      <c r="AM144" s="247"/>
      <c r="AN144" s="180"/>
      <c r="AO144" s="115"/>
      <c r="AP144" s="194"/>
      <c r="AQ144" s="185"/>
      <c r="AR144" s="186"/>
      <c r="AS144" s="180"/>
      <c r="AT144" s="116"/>
      <c r="AU144" s="182"/>
      <c r="AV144" s="182"/>
      <c r="AW144" s="185"/>
      <c r="AX144" s="186"/>
      <c r="AY144" s="180"/>
      <c r="AZ144" s="115"/>
      <c r="BA144" s="182"/>
      <c r="BB144" s="182"/>
      <c r="BC144" s="185"/>
      <c r="BD144" s="186"/>
      <c r="BE144" s="187"/>
      <c r="BF144" s="134"/>
      <c r="BG144" s="182"/>
      <c r="BH144" s="182"/>
      <c r="BI144" s="182"/>
      <c r="BJ144" s="182"/>
      <c r="BK144" s="182"/>
      <c r="BL144" s="182"/>
      <c r="BM144" s="185"/>
      <c r="BN144" s="247"/>
      <c r="BO144" s="180"/>
      <c r="BP144" s="115"/>
      <c r="BQ144" s="182"/>
      <c r="BR144" s="182"/>
      <c r="BS144" s="182"/>
      <c r="BT144" s="185"/>
      <c r="BU144" s="247"/>
      <c r="BV144" s="180"/>
      <c r="BW144" s="115"/>
      <c r="BX144" s="185"/>
      <c r="BY144" s="247"/>
      <c r="BZ144" s="180"/>
      <c r="CA144" s="115" t="s">
        <v>71</v>
      </c>
      <c r="CB144" s="182">
        <v>7</v>
      </c>
      <c r="CC144" s="182" t="s">
        <v>32</v>
      </c>
      <c r="CD144" s="185">
        <v>5</v>
      </c>
      <c r="CE144" s="248">
        <v>72.889851785353812</v>
      </c>
      <c r="CF144" s="249"/>
      <c r="CG144" s="250"/>
    </row>
    <row r="145" spans="1:85" s="251" customFormat="1" ht="12.75" customHeight="1" x14ac:dyDescent="0.2">
      <c r="A145" s="33">
        <v>42</v>
      </c>
      <c r="B145" s="112" t="s">
        <v>46</v>
      </c>
      <c r="C145" s="112"/>
      <c r="D145" s="34" t="s">
        <v>1117</v>
      </c>
      <c r="E145" s="113" t="s">
        <v>1118</v>
      </c>
      <c r="F145" s="114"/>
      <c r="G145" s="414"/>
      <c r="H145" s="156">
        <f>BD145+AX145+AR145+AG145+U145+O145+AA145+BN145+BU145+BY145+CE145+AM145</f>
        <v>72.098039324877561</v>
      </c>
      <c r="I145" s="192">
        <f>COUNTA(L145,Q145,W145,AC145,AI145,AO145,AT145,AZ145,BF145,BP145,BW145,CA145)</f>
        <v>1</v>
      </c>
      <c r="J145" s="192">
        <f>COUNTA(M145,N145,R145,S145,Y145,T145,X145,Z145,AD145,AE145,AF145,AP145,AJ145,AK145,AL145,AQ145,AU145,AV145,AW145,BA145,BB145,BC145,BG145,BH145,BI145,BL145,BM145,BQ145,BS145,BT145,BX145,CB145,CC145,#REF!,CD145)</f>
        <v>4</v>
      </c>
      <c r="K145" s="181"/>
      <c r="L145" s="115"/>
      <c r="M145" s="182"/>
      <c r="N145" s="182"/>
      <c r="O145" s="183"/>
      <c r="P145" s="184"/>
      <c r="Q145" s="115"/>
      <c r="R145" s="182"/>
      <c r="S145" s="182"/>
      <c r="T145" s="185"/>
      <c r="U145" s="186"/>
      <c r="V145" s="184"/>
      <c r="W145" s="115"/>
      <c r="X145" s="182"/>
      <c r="Y145" s="182"/>
      <c r="Z145" s="182"/>
      <c r="AA145" s="183"/>
      <c r="AB145" s="184"/>
      <c r="AC145" s="115"/>
      <c r="AD145" s="182"/>
      <c r="AE145" s="182"/>
      <c r="AF145" s="185"/>
      <c r="AG145" s="186"/>
      <c r="AH145" s="180"/>
      <c r="AI145" s="115"/>
      <c r="AJ145" s="134"/>
      <c r="AK145" s="134"/>
      <c r="AL145" s="185"/>
      <c r="AM145" s="247"/>
      <c r="AN145" s="180"/>
      <c r="AO145" s="115"/>
      <c r="AP145" s="194"/>
      <c r="AQ145" s="185"/>
      <c r="AR145" s="186"/>
      <c r="AS145" s="180"/>
      <c r="AT145" s="116"/>
      <c r="AU145" s="182"/>
      <c r="AV145" s="182"/>
      <c r="AW145" s="185"/>
      <c r="AX145" s="186"/>
      <c r="AY145" s="180"/>
      <c r="AZ145" s="115"/>
      <c r="BA145" s="182"/>
      <c r="BB145" s="182"/>
      <c r="BC145" s="185"/>
      <c r="BD145" s="186"/>
      <c r="BE145" s="187"/>
      <c r="BF145" s="134"/>
      <c r="BG145" s="182"/>
      <c r="BH145" s="182"/>
      <c r="BI145" s="182"/>
      <c r="BJ145" s="182"/>
      <c r="BK145" s="182"/>
      <c r="BL145" s="182"/>
      <c r="BM145" s="185"/>
      <c r="BN145" s="247"/>
      <c r="BO145" s="180"/>
      <c r="BP145" s="115" t="s">
        <v>77</v>
      </c>
      <c r="BQ145" s="182">
        <v>7</v>
      </c>
      <c r="BR145" s="182">
        <v>6</v>
      </c>
      <c r="BS145" s="182" t="s">
        <v>32</v>
      </c>
      <c r="BT145" s="185" t="s">
        <v>32</v>
      </c>
      <c r="BU145" s="247">
        <v>72.098039324877561</v>
      </c>
      <c r="BV145" s="180"/>
      <c r="BW145" s="115"/>
      <c r="BX145" s="185"/>
      <c r="BY145" s="247"/>
      <c r="BZ145" s="180"/>
      <c r="CA145" s="115"/>
      <c r="CB145" s="182"/>
      <c r="CC145" s="182"/>
      <c r="CD145" s="185"/>
      <c r="CE145" s="248"/>
      <c r="CF145" s="249"/>
      <c r="CG145" s="250"/>
    </row>
    <row r="146" spans="1:85" s="251" customFormat="1" ht="12.75" customHeight="1" x14ac:dyDescent="0.2">
      <c r="A146" s="33">
        <v>43</v>
      </c>
      <c r="B146" s="112" t="s">
        <v>46</v>
      </c>
      <c r="C146" s="112" t="s">
        <v>935</v>
      </c>
      <c r="D146" s="34" t="s">
        <v>936</v>
      </c>
      <c r="E146" s="113" t="s">
        <v>336</v>
      </c>
      <c r="F146" s="114"/>
      <c r="G146" s="414">
        <f>BD146+AX146+AR146+AG146+U146+O146+AA146+AM146</f>
        <v>71.626660341059988</v>
      </c>
      <c r="H146" s="156">
        <f>BD146+AX146+AR146+AG146+U146+O146+AA146+BN146+BU146+BY146+CE146+AM146</f>
        <v>71.626660341059988</v>
      </c>
      <c r="I146" s="192">
        <f>COUNTA(L146,Q146,W146,AC146,AI146,AO146,AT146,AZ146,BF146,BP146,BW146,CA146)</f>
        <v>1</v>
      </c>
      <c r="J146" s="192">
        <f>COUNTA(M146,N146,R146,S146,Y146,T146,X146,Z146,AD146,AE146,AF146,AP146,AJ146,AK146,AL146,AQ146,AU146,AV146,AW146,BA146,BB146,BC146,BG146,BH146,BI146,BL146,BM146,BQ146,BS146,BT146,BX146,CB146,CC146,#REF!,CD146)</f>
        <v>3</v>
      </c>
      <c r="K146" s="181"/>
      <c r="L146" s="115"/>
      <c r="M146" s="182"/>
      <c r="N146" s="182"/>
      <c r="O146" s="183"/>
      <c r="P146" s="184"/>
      <c r="Q146" s="115"/>
      <c r="R146" s="182"/>
      <c r="S146" s="182"/>
      <c r="T146" s="185"/>
      <c r="U146" s="186"/>
      <c r="V146" s="184"/>
      <c r="W146" s="115"/>
      <c r="X146" s="182"/>
      <c r="Y146" s="182"/>
      <c r="Z146" s="182"/>
      <c r="AA146" s="183"/>
      <c r="AB146" s="184"/>
      <c r="AC146" s="115"/>
      <c r="AD146" s="182"/>
      <c r="AE146" s="182"/>
      <c r="AF146" s="185"/>
      <c r="AG146" s="186"/>
      <c r="AH146" s="180"/>
      <c r="AI146" s="115"/>
      <c r="AJ146" s="134"/>
      <c r="AK146" s="134"/>
      <c r="AL146" s="185"/>
      <c r="AM146" s="247"/>
      <c r="AN146" s="180"/>
      <c r="AO146" s="115" t="s">
        <v>46</v>
      </c>
      <c r="AP146" s="194">
        <v>11</v>
      </c>
      <c r="AQ146" s="185">
        <v>12</v>
      </c>
      <c r="AR146" s="186">
        <v>71.626660341059988</v>
      </c>
      <c r="AS146" s="180"/>
      <c r="AT146" s="116"/>
      <c r="AU146" s="182"/>
      <c r="AV146" s="182"/>
      <c r="AW146" s="185"/>
      <c r="AX146" s="186"/>
      <c r="AY146" s="180"/>
      <c r="AZ146" s="115"/>
      <c r="BA146" s="182"/>
      <c r="BB146" s="182"/>
      <c r="BC146" s="185"/>
      <c r="BD146" s="186"/>
      <c r="BE146" s="187"/>
      <c r="BF146" s="134"/>
      <c r="BG146" s="182"/>
      <c r="BH146" s="182"/>
      <c r="BI146" s="182"/>
      <c r="BJ146" s="182"/>
      <c r="BK146" s="182"/>
      <c r="BL146" s="182"/>
      <c r="BM146" s="185"/>
      <c r="BN146" s="247"/>
      <c r="BO146" s="180"/>
      <c r="BP146" s="115"/>
      <c r="BQ146" s="182"/>
      <c r="BR146" s="182"/>
      <c r="BS146" s="182"/>
      <c r="BT146" s="185"/>
      <c r="BU146" s="247"/>
      <c r="BV146" s="180"/>
      <c r="BW146" s="115"/>
      <c r="BX146" s="185"/>
      <c r="BY146" s="247"/>
      <c r="BZ146" s="180"/>
      <c r="CA146" s="115"/>
      <c r="CB146" s="182"/>
      <c r="CC146" s="182"/>
      <c r="CD146" s="185"/>
      <c r="CE146" s="248"/>
      <c r="CF146" s="249"/>
      <c r="CG146" s="250"/>
    </row>
    <row r="147" spans="1:85" s="251" customFormat="1" ht="12.75" customHeight="1" x14ac:dyDescent="0.2">
      <c r="A147" s="33">
        <v>35</v>
      </c>
      <c r="B147" s="112" t="s">
        <v>44</v>
      </c>
      <c r="C147" s="112" t="s">
        <v>942</v>
      </c>
      <c r="D147" s="34" t="s">
        <v>362</v>
      </c>
      <c r="E147" s="113" t="s">
        <v>363</v>
      </c>
      <c r="F147" s="114"/>
      <c r="G147" s="414">
        <f>BD147+AX147+AR147+AG147+U147+O147+AA147+AM147</f>
        <v>70</v>
      </c>
      <c r="H147" s="156">
        <f>BD147+AX147+AR147+AG147+U147+O147+AA147+BN147+BU147+BY147+CE147+AM147</f>
        <v>70</v>
      </c>
      <c r="I147" s="192">
        <f>COUNTA(L147,Q147,W147,AC147,AI147,AO147,AT147,AZ147,BF147,BP147,BW147,CA147)</f>
        <v>2</v>
      </c>
      <c r="J147" s="192">
        <f>COUNTA(M147,N147,R147,S147,Y147,T147,X147,Z147,AD147,AE147,AF147,AP147,AJ147,AK147,AL147,AQ147,AU147,AV147,AW147,BA147,BB147,BC147,BG147,BH147,BI147,BL147,BM147,BQ147,BS147,BT147,BX147,CB147,CC147,#REF!,CD147)</f>
        <v>6</v>
      </c>
      <c r="K147" s="181"/>
      <c r="L147" s="115"/>
      <c r="M147" s="182"/>
      <c r="N147" s="182"/>
      <c r="O147" s="183"/>
      <c r="P147" s="184"/>
      <c r="Q147" s="115"/>
      <c r="R147" s="182"/>
      <c r="S147" s="182"/>
      <c r="T147" s="185"/>
      <c r="U147" s="186"/>
      <c r="V147" s="184"/>
      <c r="W147" s="115" t="s">
        <v>44</v>
      </c>
      <c r="X147" s="182">
        <v>6</v>
      </c>
      <c r="Y147" s="182" t="s">
        <v>32</v>
      </c>
      <c r="Z147" s="182" t="s">
        <v>32</v>
      </c>
      <c r="AA147" s="183">
        <v>49.999999999999993</v>
      </c>
      <c r="AB147" s="184"/>
      <c r="AC147" s="115"/>
      <c r="AD147" s="182"/>
      <c r="AE147" s="182"/>
      <c r="AF147" s="185"/>
      <c r="AG147" s="186"/>
      <c r="AH147" s="180"/>
      <c r="AI147" s="115"/>
      <c r="AJ147" s="134"/>
      <c r="AK147" s="134"/>
      <c r="AL147" s="185"/>
      <c r="AM147" s="247"/>
      <c r="AN147" s="180"/>
      <c r="AO147" s="115" t="s">
        <v>44</v>
      </c>
      <c r="AP147" s="194" t="s">
        <v>32</v>
      </c>
      <c r="AQ147" s="185" t="s">
        <v>33</v>
      </c>
      <c r="AR147" s="186">
        <v>20</v>
      </c>
      <c r="AS147" s="180"/>
      <c r="AT147" s="116"/>
      <c r="AU147" s="182"/>
      <c r="AV147" s="182"/>
      <c r="AW147" s="185"/>
      <c r="AX147" s="186"/>
      <c r="AY147" s="180"/>
      <c r="AZ147" s="115"/>
      <c r="BA147" s="182"/>
      <c r="BB147" s="182"/>
      <c r="BC147" s="185"/>
      <c r="BD147" s="186"/>
      <c r="BE147" s="187"/>
      <c r="BF147" s="134"/>
      <c r="BG147" s="182"/>
      <c r="BH147" s="182"/>
      <c r="BI147" s="182"/>
      <c r="BJ147" s="182"/>
      <c r="BK147" s="182"/>
      <c r="BL147" s="182"/>
      <c r="BM147" s="185"/>
      <c r="BN147" s="247"/>
      <c r="BO147" s="180"/>
      <c r="BP147" s="115"/>
      <c r="BQ147" s="182"/>
      <c r="BR147" s="182"/>
      <c r="BS147" s="182"/>
      <c r="BT147" s="185"/>
      <c r="BU147" s="247"/>
      <c r="BV147" s="180"/>
      <c r="BW147" s="115"/>
      <c r="BX147" s="185"/>
      <c r="BY147" s="247"/>
      <c r="BZ147" s="180"/>
      <c r="CA147" s="115"/>
      <c r="CB147" s="182"/>
      <c r="CC147" s="182"/>
      <c r="CD147" s="185"/>
      <c r="CE147" s="248"/>
      <c r="CF147" s="249"/>
      <c r="CG147" s="250"/>
    </row>
    <row r="148" spans="1:85" s="251" customFormat="1" ht="12.75" customHeight="1" x14ac:dyDescent="0.2">
      <c r="A148" s="33">
        <v>44</v>
      </c>
      <c r="B148" s="112" t="s">
        <v>46</v>
      </c>
      <c r="C148" s="112" t="s">
        <v>877</v>
      </c>
      <c r="D148" s="34" t="s">
        <v>167</v>
      </c>
      <c r="E148" s="113" t="s">
        <v>820</v>
      </c>
      <c r="F148" s="114"/>
      <c r="G148" s="414">
        <f>BD148+AX148+AR148+AG148+U148+O148+AA148+AM148</f>
        <v>68.269636585391154</v>
      </c>
      <c r="H148" s="156">
        <f>BD148+AX148+AR148+AG148+U148+O148+AA148+BN148+BU148+BY148+CE148+AM148</f>
        <v>68.269636585391154</v>
      </c>
      <c r="I148" s="192">
        <f>COUNTA(L148,Q148,W148,AC148,AI148,AO148,AT148,AZ148,BF148,BP148,BW148,CA148)</f>
        <v>1</v>
      </c>
      <c r="J148" s="192">
        <f>COUNTA(M148,N148,R148,S148,Y148,T148,X148,Z148,AD148,AE148,AF148,AP148,AJ148,AK148,AL148,AQ148,AU148,AV148,AW148,BA148,BB148,BC148,BG148,BH148,BI148,BL148,BM148,BQ148,BS148,BT148,BX148,CB148,CC148,#REF!,CD148)</f>
        <v>4</v>
      </c>
      <c r="K148" s="181"/>
      <c r="L148" s="115"/>
      <c r="M148" s="182"/>
      <c r="N148" s="182"/>
      <c r="O148" s="183"/>
      <c r="P148" s="184"/>
      <c r="Q148" s="115"/>
      <c r="R148" s="182"/>
      <c r="S148" s="182"/>
      <c r="T148" s="185"/>
      <c r="U148" s="186"/>
      <c r="V148" s="184"/>
      <c r="W148" s="115"/>
      <c r="X148" s="182"/>
      <c r="Y148" s="182"/>
      <c r="Z148" s="182"/>
      <c r="AA148" s="183"/>
      <c r="AB148" s="184"/>
      <c r="AC148" s="115" t="s">
        <v>663</v>
      </c>
      <c r="AD148" s="182">
        <v>8</v>
      </c>
      <c r="AE148" s="182">
        <v>7</v>
      </c>
      <c r="AF148" s="185" t="s">
        <v>32</v>
      </c>
      <c r="AG148" s="186">
        <v>68.269636585391154</v>
      </c>
      <c r="AH148" s="180"/>
      <c r="AI148" s="115"/>
      <c r="AJ148" s="134"/>
      <c r="AK148" s="134"/>
      <c r="AL148" s="185"/>
      <c r="AM148" s="247"/>
      <c r="AN148" s="180"/>
      <c r="AO148" s="115"/>
      <c r="AP148" s="194"/>
      <c r="AQ148" s="185"/>
      <c r="AR148" s="186"/>
      <c r="AS148" s="180"/>
      <c r="AT148" s="116"/>
      <c r="AU148" s="182"/>
      <c r="AV148" s="182"/>
      <c r="AW148" s="185"/>
      <c r="AX148" s="186"/>
      <c r="AY148" s="180"/>
      <c r="AZ148" s="115"/>
      <c r="BA148" s="182"/>
      <c r="BB148" s="182"/>
      <c r="BC148" s="185"/>
      <c r="BD148" s="186"/>
      <c r="BE148" s="187"/>
      <c r="BF148" s="134"/>
      <c r="BG148" s="182"/>
      <c r="BH148" s="182"/>
      <c r="BI148" s="182"/>
      <c r="BJ148" s="182"/>
      <c r="BK148" s="182"/>
      <c r="BL148" s="182"/>
      <c r="BM148" s="185"/>
      <c r="BN148" s="247"/>
      <c r="BO148" s="180"/>
      <c r="BP148" s="115"/>
      <c r="BQ148" s="182"/>
      <c r="BR148" s="182"/>
      <c r="BS148" s="182"/>
      <c r="BT148" s="185"/>
      <c r="BU148" s="247"/>
      <c r="BV148" s="180"/>
      <c r="BW148" s="115"/>
      <c r="BX148" s="185"/>
      <c r="BY148" s="247"/>
      <c r="BZ148" s="180"/>
      <c r="CA148" s="115"/>
      <c r="CB148" s="182"/>
      <c r="CC148" s="182"/>
      <c r="CD148" s="185"/>
      <c r="CE148" s="248"/>
      <c r="CF148" s="249"/>
      <c r="CG148" s="250"/>
    </row>
    <row r="149" spans="1:85" s="251" customFormat="1" ht="12.75" customHeight="1" x14ac:dyDescent="0.2">
      <c r="A149" s="33">
        <v>36</v>
      </c>
      <c r="B149" s="112" t="s">
        <v>44</v>
      </c>
      <c r="C149" s="112" t="s">
        <v>1073</v>
      </c>
      <c r="D149" s="34" t="s">
        <v>1074</v>
      </c>
      <c r="E149" s="113" t="s">
        <v>1075</v>
      </c>
      <c r="F149" s="114"/>
      <c r="G149" s="414"/>
      <c r="H149" s="156">
        <f>BD149+AX149+AR149+AG149+U149+O149+AA149+BN149+BU149+BY149+CE149+AM149</f>
        <v>64.921792245134895</v>
      </c>
      <c r="I149" s="192">
        <f>COUNTA(L149,Q149,W149,AC149,AI149,AO149,AT149,AZ149,BF149,BP149,BW149,CA149)</f>
        <v>1</v>
      </c>
      <c r="J149" s="192">
        <f>COUNTA(M149,N149,R149,S149,Y149,T149,X149,Z149,AD149,AE149,AF149,AP149,AJ149,AK149,AL149,AQ149,AU149,AV149,AW149,BA149,BB149,BC149,BG149,BH149,BI149,BL149,BM149,BQ149,BS149,BT149,BX149,CB149,CC149,#REF!,CD149)</f>
        <v>4</v>
      </c>
      <c r="K149" s="181"/>
      <c r="L149" s="115"/>
      <c r="M149" s="182"/>
      <c r="N149" s="182"/>
      <c r="O149" s="183"/>
      <c r="P149" s="184"/>
      <c r="Q149" s="115"/>
      <c r="R149" s="182"/>
      <c r="S149" s="182"/>
      <c r="T149" s="185"/>
      <c r="U149" s="186"/>
      <c r="V149" s="184"/>
      <c r="W149" s="115"/>
      <c r="X149" s="182"/>
      <c r="Y149" s="182"/>
      <c r="Z149" s="182"/>
      <c r="AA149" s="183"/>
      <c r="AB149" s="184"/>
      <c r="AC149" s="115"/>
      <c r="AD149" s="182"/>
      <c r="AE149" s="182"/>
      <c r="AF149" s="185"/>
      <c r="AG149" s="186"/>
      <c r="AH149" s="180"/>
      <c r="AI149" s="115"/>
      <c r="AJ149" s="134"/>
      <c r="AK149" s="134"/>
      <c r="AL149" s="185"/>
      <c r="AM149" s="247"/>
      <c r="AN149" s="180"/>
      <c r="AO149" s="115"/>
      <c r="AP149" s="194"/>
      <c r="AQ149" s="185"/>
      <c r="AR149" s="186"/>
      <c r="AS149" s="180"/>
      <c r="AT149" s="116"/>
      <c r="AU149" s="182"/>
      <c r="AV149" s="182"/>
      <c r="AW149" s="185"/>
      <c r="AX149" s="186"/>
      <c r="AY149" s="180"/>
      <c r="AZ149" s="115"/>
      <c r="BA149" s="182"/>
      <c r="BB149" s="182"/>
      <c r="BC149" s="185"/>
      <c r="BD149" s="186"/>
      <c r="BE149" s="187"/>
      <c r="BF149" s="134"/>
      <c r="BG149" s="182"/>
      <c r="BH149" s="182"/>
      <c r="BI149" s="182"/>
      <c r="BJ149" s="182"/>
      <c r="BK149" s="182"/>
      <c r="BL149" s="182"/>
      <c r="BM149" s="185"/>
      <c r="BN149" s="247"/>
      <c r="BO149" s="180"/>
      <c r="BP149" s="115" t="s">
        <v>1056</v>
      </c>
      <c r="BQ149" s="182">
        <v>11</v>
      </c>
      <c r="BR149" s="182">
        <v>10</v>
      </c>
      <c r="BS149" s="182">
        <v>9</v>
      </c>
      <c r="BT149" s="185" t="s">
        <v>32</v>
      </c>
      <c r="BU149" s="247">
        <v>64.921792245134895</v>
      </c>
      <c r="BV149" s="180"/>
      <c r="BW149" s="115"/>
      <c r="BX149" s="185"/>
      <c r="BY149" s="247"/>
      <c r="BZ149" s="180"/>
      <c r="CA149" s="115"/>
      <c r="CB149" s="182"/>
      <c r="CC149" s="182"/>
      <c r="CD149" s="185"/>
      <c r="CE149" s="248"/>
      <c r="CF149" s="249"/>
      <c r="CG149" s="250"/>
    </row>
    <row r="150" spans="1:85" s="251" customFormat="1" ht="12.75" customHeight="1" x14ac:dyDescent="0.2">
      <c r="A150" s="33">
        <v>64</v>
      </c>
      <c r="B150" s="112" t="s">
        <v>45</v>
      </c>
      <c r="C150" s="112" t="s">
        <v>340</v>
      </c>
      <c r="D150" s="34" t="s">
        <v>341</v>
      </c>
      <c r="E150" s="113" t="s">
        <v>342</v>
      </c>
      <c r="F150" s="114"/>
      <c r="G150" s="414">
        <f>BD150+AX150+AR150+AG150+U150+O150+AA150+AM150</f>
        <v>60.141526741185118</v>
      </c>
      <c r="H150" s="156">
        <f>BD150+AX150+AR150+AG150+U150+O150+AA150+BN150+BU150+BY150+CE150+AM150</f>
        <v>60.141526741185118</v>
      </c>
      <c r="I150" s="192">
        <f>COUNTA(L150,Q150,W150,AC150,AI150,AO150,AT150,AZ150,BF150,BP150,BW150,CA150)</f>
        <v>2</v>
      </c>
      <c r="J150" s="192">
        <f>COUNTA(M150,N150,R150,S150,Y150,T150,X150,Z150,AD150,AE150,AF150,AP150,AJ150,AK150,AL150,AQ150,AU150,AV150,AW150,BA150,BB150,BC150,BG150,BH150,BI150,BL150,BM150,BQ150,BS150,BT150,BX150,CB150,CC150,#REF!,CD150)</f>
        <v>6</v>
      </c>
      <c r="K150" s="181"/>
      <c r="L150" s="115"/>
      <c r="M150" s="182"/>
      <c r="N150" s="182"/>
      <c r="O150" s="183"/>
      <c r="P150" s="184"/>
      <c r="Q150" s="115"/>
      <c r="R150" s="182"/>
      <c r="S150" s="182"/>
      <c r="T150" s="185"/>
      <c r="U150" s="186"/>
      <c r="V150" s="184"/>
      <c r="W150" s="115" t="s">
        <v>6</v>
      </c>
      <c r="X150" s="182" t="s">
        <v>32</v>
      </c>
      <c r="Y150" s="182" t="s">
        <v>32</v>
      </c>
      <c r="Z150" s="182" t="s">
        <v>32</v>
      </c>
      <c r="AA150" s="183">
        <v>27.272727272727273</v>
      </c>
      <c r="AB150" s="184"/>
      <c r="AC150" s="115"/>
      <c r="AD150" s="182"/>
      <c r="AE150" s="182"/>
      <c r="AF150" s="185"/>
      <c r="AG150" s="186"/>
      <c r="AH150" s="180"/>
      <c r="AI150" s="115"/>
      <c r="AJ150" s="134"/>
      <c r="AK150" s="134"/>
      <c r="AL150" s="185"/>
      <c r="AM150" s="247"/>
      <c r="AN150" s="180"/>
      <c r="AO150" s="115" t="s">
        <v>45</v>
      </c>
      <c r="AP150" s="194">
        <v>20</v>
      </c>
      <c r="AQ150" s="185">
        <v>19</v>
      </c>
      <c r="AR150" s="186">
        <v>32.868799468457844</v>
      </c>
      <c r="AS150" s="180"/>
      <c r="AT150" s="116"/>
      <c r="AU150" s="182"/>
      <c r="AV150" s="182"/>
      <c r="AW150" s="185"/>
      <c r="AX150" s="186"/>
      <c r="AY150" s="180"/>
      <c r="AZ150" s="115"/>
      <c r="BA150" s="182"/>
      <c r="BB150" s="182"/>
      <c r="BC150" s="185"/>
      <c r="BD150" s="186"/>
      <c r="BE150" s="187"/>
      <c r="BF150" s="134"/>
      <c r="BG150" s="182"/>
      <c r="BH150" s="182"/>
      <c r="BI150" s="182"/>
      <c r="BJ150" s="182"/>
      <c r="BK150" s="182"/>
      <c r="BL150" s="182"/>
      <c r="BM150" s="185"/>
      <c r="BN150" s="247"/>
      <c r="BO150" s="180"/>
      <c r="BP150" s="115"/>
      <c r="BQ150" s="182"/>
      <c r="BR150" s="182"/>
      <c r="BS150" s="182"/>
      <c r="BT150" s="185"/>
      <c r="BU150" s="247"/>
      <c r="BV150" s="180"/>
      <c r="BW150" s="115"/>
      <c r="BX150" s="185"/>
      <c r="BY150" s="247"/>
      <c r="BZ150" s="180"/>
      <c r="CA150" s="115"/>
      <c r="CB150" s="182"/>
      <c r="CC150" s="182"/>
      <c r="CD150" s="185"/>
      <c r="CE150" s="248"/>
      <c r="CF150" s="249"/>
      <c r="CG150" s="250"/>
    </row>
    <row r="151" spans="1:85" s="251" customFormat="1" ht="12.75" customHeight="1" x14ac:dyDescent="0.2">
      <c r="A151" s="33">
        <v>45</v>
      </c>
      <c r="B151" s="112" t="s">
        <v>46</v>
      </c>
      <c r="C151" s="112" t="s">
        <v>350</v>
      </c>
      <c r="D151" s="34" t="s">
        <v>351</v>
      </c>
      <c r="E151" s="113" t="s">
        <v>352</v>
      </c>
      <c r="F151" s="114"/>
      <c r="G151" s="414">
        <f>BD151+AX151+AR151+AG151+U151+O151+AA151+AM151</f>
        <v>60</v>
      </c>
      <c r="H151" s="156">
        <f>BD151+AX151+AR151+AG151+U151+O151+AA151+BN151+BU151+BY151+CE151+AM151</f>
        <v>60</v>
      </c>
      <c r="I151" s="192">
        <f>COUNTA(L151,Q151,W151,AC151,AI151,AO151,AT151,AZ151,BF151,BP151,BW151,CA151)</f>
        <v>1</v>
      </c>
      <c r="J151" s="192">
        <f>COUNTA(M151,N151,R151,S151,Y151,T151,X151,Z151,AD151,AE151,AF151,AP151,AJ151,AK151,AL151,AQ151,AU151,AV151,AW151,BA151,BB151,BC151,BG151,BH151,BI151,BL151,BM151,BQ151,BS151,BT151,BX151,CB151,CC151,#REF!,CD151)</f>
        <v>4</v>
      </c>
      <c r="K151" s="181"/>
      <c r="L151" s="115"/>
      <c r="M151" s="182"/>
      <c r="N151" s="182"/>
      <c r="O151" s="183"/>
      <c r="P151" s="184"/>
      <c r="Q151" s="115"/>
      <c r="R151" s="182"/>
      <c r="S151" s="182"/>
      <c r="T151" s="185"/>
      <c r="U151" s="186"/>
      <c r="V151" s="184"/>
      <c r="W151" s="115" t="s">
        <v>46</v>
      </c>
      <c r="X151" s="182" t="s">
        <v>32</v>
      </c>
      <c r="Y151" s="182" t="s">
        <v>32</v>
      </c>
      <c r="Z151" s="182" t="s">
        <v>32</v>
      </c>
      <c r="AA151" s="183">
        <v>60</v>
      </c>
      <c r="AB151" s="184"/>
      <c r="AC151" s="115"/>
      <c r="AD151" s="182"/>
      <c r="AE151" s="182"/>
      <c r="AF151" s="185"/>
      <c r="AG151" s="186"/>
      <c r="AH151" s="180"/>
      <c r="AI151" s="115"/>
      <c r="AJ151" s="134"/>
      <c r="AK151" s="134"/>
      <c r="AL151" s="185"/>
      <c r="AM151" s="247"/>
      <c r="AN151" s="180"/>
      <c r="AO151" s="115"/>
      <c r="AP151" s="194"/>
      <c r="AQ151" s="185"/>
      <c r="AR151" s="186"/>
      <c r="AS151" s="180"/>
      <c r="AT151" s="116"/>
      <c r="AU151" s="182"/>
      <c r="AV151" s="182"/>
      <c r="AW151" s="185"/>
      <c r="AX151" s="186"/>
      <c r="AY151" s="180"/>
      <c r="AZ151" s="115"/>
      <c r="BA151" s="182"/>
      <c r="BB151" s="182"/>
      <c r="BC151" s="185"/>
      <c r="BD151" s="186"/>
      <c r="BE151" s="187"/>
      <c r="BF151" s="134"/>
      <c r="BG151" s="182"/>
      <c r="BH151" s="182"/>
      <c r="BI151" s="182"/>
      <c r="BJ151" s="182"/>
      <c r="BK151" s="182"/>
      <c r="BL151" s="182"/>
      <c r="BM151" s="185"/>
      <c r="BN151" s="247"/>
      <c r="BO151" s="180"/>
      <c r="BP151" s="115"/>
      <c r="BQ151" s="182"/>
      <c r="BR151" s="182"/>
      <c r="BS151" s="182"/>
      <c r="BT151" s="185"/>
      <c r="BU151" s="247"/>
      <c r="BV151" s="180"/>
      <c r="BW151" s="115"/>
      <c r="BX151" s="185"/>
      <c r="BY151" s="247"/>
      <c r="BZ151" s="180"/>
      <c r="CA151" s="115"/>
      <c r="CB151" s="182"/>
      <c r="CC151" s="182"/>
      <c r="CD151" s="185"/>
      <c r="CE151" s="248"/>
      <c r="CF151" s="249"/>
      <c r="CG151" s="250"/>
    </row>
    <row r="152" spans="1:85" s="251" customFormat="1" ht="12.75" customHeight="1" x14ac:dyDescent="0.2">
      <c r="A152" s="33">
        <v>65</v>
      </c>
      <c r="B152" s="112" t="s">
        <v>45</v>
      </c>
      <c r="C152" s="112" t="s">
        <v>987</v>
      </c>
      <c r="D152" s="34" t="s">
        <v>338</v>
      </c>
      <c r="E152" s="113" t="s">
        <v>339</v>
      </c>
      <c r="F152" s="114"/>
      <c r="G152" s="414">
        <f>BD152+AX152+AR152+AG152+U152+O152+AA152+AM152</f>
        <v>57.272727272727273</v>
      </c>
      <c r="H152" s="156">
        <f>BD152+AX152+AR152+AG152+U152+O152+AA152+BN152+BU152+BY152+CE152+AM152</f>
        <v>57.272727272727273</v>
      </c>
      <c r="I152" s="192">
        <f>COUNTA(L152,Q152,W152,AC152,AI152,AO152,AT152,AZ152,BF152,BP152,BW152,CA152)</f>
        <v>2</v>
      </c>
      <c r="J152" s="192">
        <f>COUNTA(M152,N152,R152,S152,Y152,T152,X152,Z152,AD152,AE152,AF152,AP152,AJ152,AK152,AL152,AQ152,AU152,AV152,AW152,BA152,BB152,BC152,BG152,BH152,BI152,BL152,BM152,BQ152,BS152,BT152,BX152,CB152,CC152,#REF!,CD152)</f>
        <v>7</v>
      </c>
      <c r="K152" s="181"/>
      <c r="L152" s="115"/>
      <c r="M152" s="182"/>
      <c r="N152" s="182"/>
      <c r="O152" s="183"/>
      <c r="P152" s="184"/>
      <c r="Q152" s="115"/>
      <c r="R152" s="182"/>
      <c r="S152" s="182"/>
      <c r="T152" s="185"/>
      <c r="U152" s="186"/>
      <c r="V152" s="184"/>
      <c r="W152" s="115" t="s">
        <v>6</v>
      </c>
      <c r="X152" s="182" t="s">
        <v>32</v>
      </c>
      <c r="Y152" s="182" t="s">
        <v>32</v>
      </c>
      <c r="Z152" s="182" t="s">
        <v>32</v>
      </c>
      <c r="AA152" s="183">
        <v>27.272727272727273</v>
      </c>
      <c r="AB152" s="184"/>
      <c r="AC152" s="115"/>
      <c r="AD152" s="182"/>
      <c r="AE152" s="182"/>
      <c r="AF152" s="185"/>
      <c r="AG152" s="186"/>
      <c r="AH152" s="180"/>
      <c r="AI152" s="115"/>
      <c r="AJ152" s="134"/>
      <c r="AK152" s="134"/>
      <c r="AL152" s="185"/>
      <c r="AM152" s="247"/>
      <c r="AN152" s="180"/>
      <c r="AO152" s="115"/>
      <c r="AP152" s="194"/>
      <c r="AQ152" s="185"/>
      <c r="AR152" s="186"/>
      <c r="AS152" s="180"/>
      <c r="AT152" s="116" t="s">
        <v>6</v>
      </c>
      <c r="AU152" s="182" t="s">
        <v>32</v>
      </c>
      <c r="AV152" s="182" t="s">
        <v>32</v>
      </c>
      <c r="AW152" s="185">
        <v>10</v>
      </c>
      <c r="AX152" s="186">
        <v>30</v>
      </c>
      <c r="AY152" s="180"/>
      <c r="AZ152" s="115"/>
      <c r="BA152" s="182"/>
      <c r="BB152" s="182"/>
      <c r="BC152" s="185"/>
      <c r="BD152" s="186"/>
      <c r="BE152" s="187"/>
      <c r="BF152" s="134"/>
      <c r="BG152" s="182"/>
      <c r="BH152" s="182"/>
      <c r="BI152" s="182"/>
      <c r="BJ152" s="182"/>
      <c r="BK152" s="182"/>
      <c r="BL152" s="182"/>
      <c r="BM152" s="185"/>
      <c r="BN152" s="247"/>
      <c r="BO152" s="180"/>
      <c r="BP152" s="115"/>
      <c r="BQ152" s="182"/>
      <c r="BR152" s="182"/>
      <c r="BS152" s="182"/>
      <c r="BT152" s="185"/>
      <c r="BU152" s="247"/>
      <c r="BV152" s="180"/>
      <c r="BW152" s="115"/>
      <c r="BX152" s="185"/>
      <c r="BY152" s="247"/>
      <c r="BZ152" s="180"/>
      <c r="CA152" s="115"/>
      <c r="CB152" s="182"/>
      <c r="CC152" s="182"/>
      <c r="CD152" s="185"/>
      <c r="CE152" s="248"/>
      <c r="CF152" s="249"/>
      <c r="CG152" s="250"/>
    </row>
    <row r="153" spans="1:85" s="251" customFormat="1" ht="12.75" customHeight="1" x14ac:dyDescent="0.2">
      <c r="A153" s="33">
        <v>46</v>
      </c>
      <c r="B153" s="112" t="s">
        <v>46</v>
      </c>
      <c r="C153" s="112" t="s">
        <v>878</v>
      </c>
      <c r="D153" s="34" t="s">
        <v>826</v>
      </c>
      <c r="E153" s="113" t="s">
        <v>827</v>
      </c>
      <c r="F153" s="114"/>
      <c r="G153" s="414">
        <f>BD153+AX153+AR153+AG153+U153+O153+AA153+AM153</f>
        <v>56.64700024980624</v>
      </c>
      <c r="H153" s="156">
        <f>BD153+AX153+AR153+AG153+U153+O153+AA153+BN153+BU153+BY153+CE153+AM153</f>
        <v>56.64700024980624</v>
      </c>
      <c r="I153" s="192">
        <f>COUNTA(L153,Q153,W153,AC153,AI153,AO153,AT153,AZ153,BF153,BP153,BW153,CA153)</f>
        <v>1</v>
      </c>
      <c r="J153" s="192">
        <f>COUNTA(M153,N153,R153,S153,Y153,T153,X153,Z153,AD153,AE153,AF153,AP153,AJ153,AK153,AL153,AQ153,AU153,AV153,AW153,BA153,BB153,BC153,BG153,BH153,BI153,BL153,BM153,BQ153,BS153,BT153,BX153,CB153,CC153,#REF!,CD153)</f>
        <v>4</v>
      </c>
      <c r="K153" s="181"/>
      <c r="L153" s="115"/>
      <c r="M153" s="182"/>
      <c r="N153" s="182"/>
      <c r="O153" s="183"/>
      <c r="P153" s="184"/>
      <c r="Q153" s="115"/>
      <c r="R153" s="182"/>
      <c r="S153" s="182"/>
      <c r="T153" s="185"/>
      <c r="U153" s="186"/>
      <c r="V153" s="184"/>
      <c r="W153" s="115"/>
      <c r="X153" s="182"/>
      <c r="Y153" s="182"/>
      <c r="Z153" s="182"/>
      <c r="AA153" s="183"/>
      <c r="AB153" s="184"/>
      <c r="AC153" s="115" t="s">
        <v>663</v>
      </c>
      <c r="AD153" s="182">
        <v>7</v>
      </c>
      <c r="AE153" s="182" t="s">
        <v>32</v>
      </c>
      <c r="AF153" s="185" t="s">
        <v>32</v>
      </c>
      <c r="AG153" s="186">
        <v>56.64700024980624</v>
      </c>
      <c r="AH153" s="180"/>
      <c r="AI153" s="115"/>
      <c r="AJ153" s="134"/>
      <c r="AK153" s="134"/>
      <c r="AL153" s="185"/>
      <c r="AM153" s="247"/>
      <c r="AN153" s="180"/>
      <c r="AO153" s="115"/>
      <c r="AP153" s="194"/>
      <c r="AQ153" s="185"/>
      <c r="AR153" s="186"/>
      <c r="AS153" s="180"/>
      <c r="AT153" s="116"/>
      <c r="AU153" s="182"/>
      <c r="AV153" s="182"/>
      <c r="AW153" s="185"/>
      <c r="AX153" s="186"/>
      <c r="AY153" s="180"/>
      <c r="AZ153" s="115"/>
      <c r="BA153" s="182"/>
      <c r="BB153" s="182"/>
      <c r="BC153" s="185"/>
      <c r="BD153" s="186"/>
      <c r="BE153" s="187"/>
      <c r="BF153" s="134"/>
      <c r="BG153" s="182"/>
      <c r="BH153" s="182"/>
      <c r="BI153" s="182"/>
      <c r="BJ153" s="182"/>
      <c r="BK153" s="182"/>
      <c r="BL153" s="182"/>
      <c r="BM153" s="185"/>
      <c r="BN153" s="247"/>
      <c r="BO153" s="180"/>
      <c r="BP153" s="115"/>
      <c r="BQ153" s="182"/>
      <c r="BR153" s="182"/>
      <c r="BS153" s="182"/>
      <c r="BT153" s="185"/>
      <c r="BU153" s="247"/>
      <c r="BV153" s="180"/>
      <c r="BW153" s="115"/>
      <c r="BX153" s="185"/>
      <c r="BY153" s="247"/>
      <c r="BZ153" s="180"/>
      <c r="CA153" s="115"/>
      <c r="CB153" s="182"/>
      <c r="CC153" s="182"/>
      <c r="CD153" s="185"/>
      <c r="CE153" s="248"/>
      <c r="CF153" s="249"/>
      <c r="CG153" s="250"/>
    </row>
    <row r="154" spans="1:85" s="251" customFormat="1" ht="12.75" customHeight="1" x14ac:dyDescent="0.2">
      <c r="A154" s="33">
        <v>66</v>
      </c>
      <c r="B154" s="112" t="s">
        <v>45</v>
      </c>
      <c r="C154" s="112" t="s">
        <v>1264</v>
      </c>
      <c r="D154" s="34" t="s">
        <v>1265</v>
      </c>
      <c r="E154" s="113" t="s">
        <v>1266</v>
      </c>
      <c r="F154" s="114"/>
      <c r="G154" s="414"/>
      <c r="H154" s="156">
        <f>BD154+AX154+AR154+AG154+U154+O154+AA154+BN154+BU154+BY154+CE154+AM154</f>
        <v>56.578606004503179</v>
      </c>
      <c r="I154" s="192">
        <f>COUNTA(L154,Q154,W154,AC154,AI154,AO154,AT154,AZ154,BF154,BP154,BW154,CA154)</f>
        <v>1</v>
      </c>
      <c r="J154" s="192">
        <f>COUNTA(M154,N154,R154,S154,Y154,T154,X154,Z154,AD154,AE154,AF154,AP154,AJ154,AK154,AL154,AQ154,AU154,AV154,AW154,BA154,BB154,BC154,BG154,BH154,BI154,BL154,BM154,BQ154,BS154,BT154,BX154,CB154,CC154,#REF!,CD154)</f>
        <v>4</v>
      </c>
      <c r="K154" s="181"/>
      <c r="L154" s="115"/>
      <c r="M154" s="182"/>
      <c r="N154" s="182"/>
      <c r="O154" s="183"/>
      <c r="P154" s="184"/>
      <c r="Q154" s="115"/>
      <c r="R154" s="182"/>
      <c r="S154" s="182"/>
      <c r="T154" s="185"/>
      <c r="U154" s="186"/>
      <c r="V154" s="184"/>
      <c r="W154" s="115"/>
      <c r="X154" s="182"/>
      <c r="Y154" s="182"/>
      <c r="Z154" s="182"/>
      <c r="AA154" s="183"/>
      <c r="AB154" s="184"/>
      <c r="AC154" s="115"/>
      <c r="AD154" s="182"/>
      <c r="AE154" s="182"/>
      <c r="AF154" s="185"/>
      <c r="AG154" s="186"/>
      <c r="AH154" s="180"/>
      <c r="AI154" s="115"/>
      <c r="AJ154" s="134"/>
      <c r="AK154" s="134"/>
      <c r="AL154" s="185"/>
      <c r="AM154" s="247"/>
      <c r="AN154" s="180"/>
      <c r="AO154" s="115"/>
      <c r="AP154" s="194"/>
      <c r="AQ154" s="185"/>
      <c r="AR154" s="186"/>
      <c r="AS154" s="180"/>
      <c r="AT154" s="116"/>
      <c r="AU154" s="182"/>
      <c r="AV154" s="182"/>
      <c r="AW154" s="185"/>
      <c r="AX154" s="186"/>
      <c r="AY154" s="180"/>
      <c r="AZ154" s="115"/>
      <c r="BA154" s="182"/>
      <c r="BB154" s="182"/>
      <c r="BC154" s="185"/>
      <c r="BD154" s="186"/>
      <c r="BE154" s="187"/>
      <c r="BF154" s="134"/>
      <c r="BG154" s="182"/>
      <c r="BH154" s="182"/>
      <c r="BI154" s="182"/>
      <c r="BJ154" s="182"/>
      <c r="BK154" s="182"/>
      <c r="BL154" s="182"/>
      <c r="BM154" s="185"/>
      <c r="BN154" s="247"/>
      <c r="BO154" s="180"/>
      <c r="BP154" s="115"/>
      <c r="BQ154" s="182"/>
      <c r="BR154" s="182"/>
      <c r="BS154" s="182"/>
      <c r="BT154" s="185"/>
      <c r="BU154" s="247"/>
      <c r="BV154" s="180"/>
      <c r="BW154" s="115"/>
      <c r="BX154" s="185"/>
      <c r="BY154" s="247"/>
      <c r="BZ154" s="180"/>
      <c r="CA154" s="115" t="s">
        <v>72</v>
      </c>
      <c r="CB154" s="182">
        <v>8</v>
      </c>
      <c r="CC154" s="182">
        <v>9</v>
      </c>
      <c r="CD154" s="185">
        <v>8</v>
      </c>
      <c r="CE154" s="248">
        <v>56.578606004503179</v>
      </c>
      <c r="CF154" s="249"/>
      <c r="CG154" s="250"/>
    </row>
    <row r="155" spans="1:85" s="251" customFormat="1" ht="12.75" customHeight="1" x14ac:dyDescent="0.2">
      <c r="A155" s="33">
        <v>47</v>
      </c>
      <c r="B155" s="112" t="s">
        <v>46</v>
      </c>
      <c r="C155" s="112">
        <v>63</v>
      </c>
      <c r="D155" s="34" t="s">
        <v>1104</v>
      </c>
      <c r="E155" s="113" t="s">
        <v>1105</v>
      </c>
      <c r="F155" s="114"/>
      <c r="G155" s="414"/>
      <c r="H155" s="156">
        <f>BD155+AX155+AR155+AG155+U155+O155+AA155+BN155+BU155+BY155+CE155+AM155</f>
        <v>55.373308248619054</v>
      </c>
      <c r="I155" s="192">
        <f>COUNTA(L155,Q155,W155,AC155,AI155,AO155,AT155,AZ155,BF155,BP155,BW155,CA155)</f>
        <v>1</v>
      </c>
      <c r="J155" s="192">
        <f>COUNTA(M155,N155,R155,S155,Y155,T155,X155,Z155,AD155,AE155,AF155,AP155,AJ155,AK155,AL155,AQ155,AU155,AV155,AW155,BA155,BB155,BC155,BG155,BH155,BI155,BL155,BM155,BQ155,BS155,BT155,BX155,CB155,CC155,#REF!,CD155)</f>
        <v>4</v>
      </c>
      <c r="K155" s="181"/>
      <c r="L155" s="115"/>
      <c r="M155" s="182"/>
      <c r="N155" s="182"/>
      <c r="O155" s="183"/>
      <c r="P155" s="184"/>
      <c r="Q155" s="115"/>
      <c r="R155" s="182"/>
      <c r="S155" s="182"/>
      <c r="T155" s="185"/>
      <c r="U155" s="186"/>
      <c r="V155" s="184"/>
      <c r="W155" s="115"/>
      <c r="X155" s="182"/>
      <c r="Y155" s="182"/>
      <c r="Z155" s="182"/>
      <c r="AA155" s="183"/>
      <c r="AB155" s="184"/>
      <c r="AC155" s="115"/>
      <c r="AD155" s="182"/>
      <c r="AE155" s="182"/>
      <c r="AF155" s="185"/>
      <c r="AG155" s="186"/>
      <c r="AH155" s="180"/>
      <c r="AI155" s="115"/>
      <c r="AJ155" s="134"/>
      <c r="AK155" s="134"/>
      <c r="AL155" s="185"/>
      <c r="AM155" s="247"/>
      <c r="AN155" s="180"/>
      <c r="AO155" s="115"/>
      <c r="AP155" s="194"/>
      <c r="AQ155" s="185"/>
      <c r="AR155" s="186"/>
      <c r="AS155" s="180"/>
      <c r="AT155" s="116"/>
      <c r="AU155" s="182"/>
      <c r="AV155" s="182"/>
      <c r="AW155" s="185"/>
      <c r="AX155" s="186"/>
      <c r="AY155" s="180"/>
      <c r="AZ155" s="115"/>
      <c r="BA155" s="182"/>
      <c r="BB155" s="182"/>
      <c r="BC155" s="185"/>
      <c r="BD155" s="186"/>
      <c r="BE155" s="187"/>
      <c r="BF155" s="134"/>
      <c r="BG155" s="182"/>
      <c r="BH155" s="182"/>
      <c r="BI155" s="182"/>
      <c r="BJ155" s="182"/>
      <c r="BK155" s="182"/>
      <c r="BL155" s="182"/>
      <c r="BM155" s="185"/>
      <c r="BN155" s="247"/>
      <c r="BO155" s="180"/>
      <c r="BP155" s="115" t="s">
        <v>78</v>
      </c>
      <c r="BQ155" s="182">
        <v>10</v>
      </c>
      <c r="BR155" s="182">
        <v>10</v>
      </c>
      <c r="BS155" s="182" t="s">
        <v>32</v>
      </c>
      <c r="BT155" s="185" t="s">
        <v>32</v>
      </c>
      <c r="BU155" s="247">
        <v>55.373308248619054</v>
      </c>
      <c r="BV155" s="180"/>
      <c r="BW155" s="115"/>
      <c r="BX155" s="185"/>
      <c r="BY155" s="247"/>
      <c r="BZ155" s="180"/>
      <c r="CA155" s="115"/>
      <c r="CB155" s="182"/>
      <c r="CC155" s="182"/>
      <c r="CD155" s="185"/>
      <c r="CE155" s="248"/>
      <c r="CF155" s="249"/>
      <c r="CG155" s="250"/>
    </row>
    <row r="156" spans="1:85" s="251" customFormat="1" ht="12.75" customHeight="1" x14ac:dyDescent="0.2">
      <c r="A156" s="33">
        <v>48</v>
      </c>
      <c r="B156" s="112" t="s">
        <v>46</v>
      </c>
      <c r="C156" s="112" t="s">
        <v>374</v>
      </c>
      <c r="D156" s="34" t="s">
        <v>375</v>
      </c>
      <c r="E156" s="113" t="s">
        <v>376</v>
      </c>
      <c r="F156" s="114"/>
      <c r="G156" s="414">
        <f>BD156+AX156+AR156+AG156+U156+O156+AA156+AM156</f>
        <v>42.857142857142854</v>
      </c>
      <c r="H156" s="156">
        <f>BD156+AX156+AR156+AG156+U156+O156+AA156+BN156+BU156+BY156+CE156+AM156</f>
        <v>42.857142857142854</v>
      </c>
      <c r="I156" s="192">
        <f>COUNTA(L156,Q156,W156,AC156,AI156,AO156,AT156,AZ156,BF156,BP156,BW156,CA156)</f>
        <v>1</v>
      </c>
      <c r="J156" s="192">
        <f>COUNTA(M156,N156,R156,S156,Y156,T156,X156,Z156,AD156,AE156,AF156,AP156,AJ156,AK156,AL156,AQ156,AU156,AV156,AW156,BA156,BB156,BC156,BG156,BH156,BI156,BL156,BM156,BQ156,BS156,BT156,BX156,CB156,CC156,#REF!,CD156)</f>
        <v>4</v>
      </c>
      <c r="K156" s="181"/>
      <c r="L156" s="115"/>
      <c r="M156" s="182"/>
      <c r="N156" s="182"/>
      <c r="O156" s="183"/>
      <c r="P156" s="184"/>
      <c r="Q156" s="115" t="s">
        <v>46</v>
      </c>
      <c r="R156" s="182">
        <v>7</v>
      </c>
      <c r="S156" s="182">
        <v>7</v>
      </c>
      <c r="T156" s="185" t="s">
        <v>32</v>
      </c>
      <c r="U156" s="186">
        <v>42.857142857142854</v>
      </c>
      <c r="V156" s="184"/>
      <c r="W156" s="115"/>
      <c r="X156" s="182"/>
      <c r="Y156" s="182"/>
      <c r="Z156" s="182"/>
      <c r="AA156" s="183"/>
      <c r="AB156" s="184"/>
      <c r="AC156" s="115"/>
      <c r="AD156" s="182"/>
      <c r="AE156" s="182"/>
      <c r="AF156" s="185"/>
      <c r="AG156" s="186"/>
      <c r="AH156" s="180"/>
      <c r="AI156" s="115"/>
      <c r="AJ156" s="134"/>
      <c r="AK156" s="134"/>
      <c r="AL156" s="185"/>
      <c r="AM156" s="247"/>
      <c r="AN156" s="180"/>
      <c r="AO156" s="115"/>
      <c r="AP156" s="194"/>
      <c r="AQ156" s="185"/>
      <c r="AR156" s="186"/>
      <c r="AS156" s="180"/>
      <c r="AT156" s="116"/>
      <c r="AU156" s="182"/>
      <c r="AV156" s="182"/>
      <c r="AW156" s="185"/>
      <c r="AX156" s="186"/>
      <c r="AY156" s="180"/>
      <c r="AZ156" s="115"/>
      <c r="BA156" s="182"/>
      <c r="BB156" s="182"/>
      <c r="BC156" s="185"/>
      <c r="BD156" s="186"/>
      <c r="BE156" s="187"/>
      <c r="BF156" s="134"/>
      <c r="BG156" s="182"/>
      <c r="BH156" s="182"/>
      <c r="BI156" s="182"/>
      <c r="BJ156" s="182"/>
      <c r="BK156" s="182"/>
      <c r="BL156" s="182"/>
      <c r="BM156" s="185"/>
      <c r="BN156" s="247"/>
      <c r="BO156" s="180"/>
      <c r="BP156" s="115"/>
      <c r="BQ156" s="182"/>
      <c r="BR156" s="182"/>
      <c r="BS156" s="182"/>
      <c r="BT156" s="185"/>
      <c r="BU156" s="247"/>
      <c r="BV156" s="180"/>
      <c r="BW156" s="115"/>
      <c r="BX156" s="185"/>
      <c r="BY156" s="247"/>
      <c r="BZ156" s="180"/>
      <c r="CA156" s="115"/>
      <c r="CB156" s="182"/>
      <c r="CC156" s="182"/>
      <c r="CD156" s="185"/>
      <c r="CE156" s="248"/>
      <c r="CF156" s="249"/>
      <c r="CG156" s="250"/>
    </row>
    <row r="157" spans="1:85" s="251" customFormat="1" ht="12.75" customHeight="1" x14ac:dyDescent="0.2">
      <c r="A157" s="33">
        <v>67</v>
      </c>
      <c r="B157" s="112" t="s">
        <v>45</v>
      </c>
      <c r="C157" s="112">
        <v>518</v>
      </c>
      <c r="D157" s="34" t="s">
        <v>172</v>
      </c>
      <c r="E157" s="113" t="s">
        <v>1291</v>
      </c>
      <c r="F157" s="114"/>
      <c r="G157" s="414"/>
      <c r="H157" s="156">
        <f>BD157+AX157+AR157+AG157+U157+O157+AA157+BN157+BU157+BY157+CE157+AM157</f>
        <v>39.385360563389526</v>
      </c>
      <c r="I157" s="192">
        <f>COUNTA(L157,Q157,W157,AC157,AI157,AO157,AT157,AZ157,BF157,BP157,BW157,CA157)</f>
        <v>2</v>
      </c>
      <c r="J157" s="192">
        <f>COUNTA(M157,N157,R157,S157,Y157,T157,X157,Z157,AD157,AE157,AF157,AP157,AJ157,AK157,AL157,AQ157,AU157,AV157,AW157,BA157,BB157,BC157,BG157,BH157,BI157,BL157,BM157,BQ157,BS157,BT157,BX157,CB157,CC157,#REF!,CD157)</f>
        <v>5</v>
      </c>
      <c r="K157" s="181"/>
      <c r="L157" s="115"/>
      <c r="M157" s="182"/>
      <c r="N157" s="182"/>
      <c r="O157" s="183"/>
      <c r="P157" s="184"/>
      <c r="Q157" s="115"/>
      <c r="R157" s="182"/>
      <c r="S157" s="182"/>
      <c r="T157" s="185"/>
      <c r="U157" s="186"/>
      <c r="V157" s="184"/>
      <c r="W157" s="115"/>
      <c r="X157" s="182"/>
      <c r="Y157" s="182"/>
      <c r="Z157" s="182"/>
      <c r="AA157" s="183"/>
      <c r="AB157" s="184"/>
      <c r="AC157" s="115"/>
      <c r="AD157" s="182"/>
      <c r="AE157" s="182"/>
      <c r="AF157" s="185"/>
      <c r="AG157" s="186"/>
      <c r="AH157" s="180"/>
      <c r="AI157" s="115"/>
      <c r="AJ157" s="134"/>
      <c r="AK157" s="134"/>
      <c r="AL157" s="185"/>
      <c r="AM157" s="247"/>
      <c r="AN157" s="180"/>
      <c r="AO157" s="115"/>
      <c r="AP157" s="194"/>
      <c r="AQ157" s="185"/>
      <c r="AR157" s="186"/>
      <c r="AS157" s="180"/>
      <c r="AT157" s="116"/>
      <c r="AU157" s="182"/>
      <c r="AV157" s="182"/>
      <c r="AW157" s="185"/>
      <c r="AX157" s="186"/>
      <c r="AY157" s="180"/>
      <c r="AZ157" s="115"/>
      <c r="BA157" s="182"/>
      <c r="BB157" s="182"/>
      <c r="BC157" s="185"/>
      <c r="BD157" s="186"/>
      <c r="BE157" s="187"/>
      <c r="BF157" s="134"/>
      <c r="BG157" s="182"/>
      <c r="BH157" s="182"/>
      <c r="BI157" s="182"/>
      <c r="BJ157" s="182"/>
      <c r="BK157" s="182"/>
      <c r="BL157" s="182"/>
      <c r="BM157" s="185"/>
      <c r="BN157" s="247"/>
      <c r="BO157" s="180"/>
      <c r="BP157" s="115"/>
      <c r="BQ157" s="182"/>
      <c r="BR157" s="182"/>
      <c r="BS157" s="182"/>
      <c r="BT157" s="185"/>
      <c r="BU157" s="247"/>
      <c r="BV157" s="180"/>
      <c r="BW157" s="115" t="s">
        <v>72</v>
      </c>
      <c r="BX157" s="185" t="s">
        <v>32</v>
      </c>
      <c r="BY157" s="247">
        <v>11.111111111111111</v>
      </c>
      <c r="BZ157" s="180"/>
      <c r="CA157" s="115" t="s">
        <v>73</v>
      </c>
      <c r="CB157" s="182">
        <v>17</v>
      </c>
      <c r="CC157" s="182">
        <v>18</v>
      </c>
      <c r="CD157" s="185">
        <v>17</v>
      </c>
      <c r="CE157" s="248">
        <v>28.274249452278418</v>
      </c>
      <c r="CF157" s="249"/>
      <c r="CG157" s="250"/>
    </row>
    <row r="158" spans="1:85" s="251" customFormat="1" ht="12.75" customHeight="1" x14ac:dyDescent="0.2">
      <c r="A158" s="33">
        <v>37</v>
      </c>
      <c r="B158" s="112" t="s">
        <v>44</v>
      </c>
      <c r="C158" s="112"/>
      <c r="D158" s="34" t="s">
        <v>1302</v>
      </c>
      <c r="E158" s="113" t="s">
        <v>1303</v>
      </c>
      <c r="F158" s="114"/>
      <c r="G158" s="414"/>
      <c r="H158" s="156">
        <f>BD158+AX158+AR158+AG158+U158+O158+AA158+BN158+BU158+BY158+CE158+AM158</f>
        <v>33.844858557807143</v>
      </c>
      <c r="I158" s="192">
        <f>COUNTA(L158,Q158,W158,AC158,AI158,AO158,AT158,AZ158,BF158,BP158,BW158,CA158)</f>
        <v>1</v>
      </c>
      <c r="J158" s="192">
        <f>COUNTA(M158,N158,R158,S158,Y158,T158,X158,Z158,AD158,AE158,AF158,AP158,AJ158,AK158,AL158,AQ158,AU158,AV158,AW158,BA158,BB158,BC158,BG158,BH158,BI158,BL158,BM158,BQ158,BS158,BT158,BX158,CB158,CC158,#REF!,CD158)</f>
        <v>4</v>
      </c>
      <c r="K158" s="181"/>
      <c r="L158" s="115"/>
      <c r="M158" s="182"/>
      <c r="N158" s="182"/>
      <c r="O158" s="183"/>
      <c r="P158" s="184"/>
      <c r="Q158" s="115"/>
      <c r="R158" s="182"/>
      <c r="S158" s="182"/>
      <c r="T158" s="185"/>
      <c r="U158" s="186"/>
      <c r="V158" s="184"/>
      <c r="W158" s="115"/>
      <c r="X158" s="182"/>
      <c r="Y158" s="182"/>
      <c r="Z158" s="182"/>
      <c r="AA158" s="183"/>
      <c r="AB158" s="184"/>
      <c r="AC158" s="115"/>
      <c r="AD158" s="182"/>
      <c r="AE158" s="182"/>
      <c r="AF158" s="185"/>
      <c r="AG158" s="186"/>
      <c r="AH158" s="180"/>
      <c r="AI158" s="115"/>
      <c r="AJ158" s="134"/>
      <c r="AK158" s="134"/>
      <c r="AL158" s="185"/>
      <c r="AM158" s="247"/>
      <c r="AN158" s="180"/>
      <c r="AO158" s="115"/>
      <c r="AP158" s="194"/>
      <c r="AQ158" s="185"/>
      <c r="AR158" s="186"/>
      <c r="AS158" s="180"/>
      <c r="AT158" s="116"/>
      <c r="AU158" s="182"/>
      <c r="AV158" s="182"/>
      <c r="AW158" s="185"/>
      <c r="AX158" s="186"/>
      <c r="AY158" s="180"/>
      <c r="AZ158" s="115"/>
      <c r="BA158" s="182"/>
      <c r="BB158" s="182"/>
      <c r="BC158" s="185"/>
      <c r="BD158" s="186"/>
      <c r="BE158" s="187"/>
      <c r="BF158" s="134"/>
      <c r="BG158" s="182"/>
      <c r="BH158" s="182"/>
      <c r="BI158" s="182"/>
      <c r="BJ158" s="182"/>
      <c r="BK158" s="182"/>
      <c r="BL158" s="182"/>
      <c r="BM158" s="185"/>
      <c r="BN158" s="247"/>
      <c r="BO158" s="180"/>
      <c r="BP158" s="115"/>
      <c r="BQ158" s="182"/>
      <c r="BR158" s="182"/>
      <c r="BS158" s="182"/>
      <c r="BT158" s="185"/>
      <c r="BU158" s="247"/>
      <c r="BV158" s="180"/>
      <c r="BW158" s="115"/>
      <c r="BX158" s="185"/>
      <c r="BY158" s="247"/>
      <c r="BZ158" s="180"/>
      <c r="CA158" s="115" t="s">
        <v>99</v>
      </c>
      <c r="CB158" s="182" t="s">
        <v>33</v>
      </c>
      <c r="CC158" s="182">
        <v>9</v>
      </c>
      <c r="CD158" s="185">
        <v>8</v>
      </c>
      <c r="CE158" s="248">
        <v>33.844858557807143</v>
      </c>
      <c r="CF158" s="249"/>
      <c r="CG158" s="250"/>
    </row>
    <row r="159" spans="1:85" s="251" customFormat="1" ht="12.75" customHeight="1" x14ac:dyDescent="0.2">
      <c r="A159" s="33">
        <v>68</v>
      </c>
      <c r="B159" s="112" t="s">
        <v>45</v>
      </c>
      <c r="C159" s="112">
        <v>5</v>
      </c>
      <c r="D159" s="34" t="s">
        <v>1089</v>
      </c>
      <c r="E159" s="113" t="s">
        <v>1090</v>
      </c>
      <c r="F159" s="114"/>
      <c r="G159" s="414"/>
      <c r="H159" s="156">
        <f>BD159+AX159+AR159+AG159+U159+O159+AA159+BN159+BU159+BY159+CE159+AM159</f>
        <v>33.333333333333329</v>
      </c>
      <c r="I159" s="192">
        <f>COUNTA(L159,Q159,W159,AC159,AI159,AO159,AT159,AZ159,BF159,BP159,BW159,CA159)</f>
        <v>1</v>
      </c>
      <c r="J159" s="192">
        <f>COUNTA(M159,N159,R159,S159,Y159,T159,X159,Z159,AD159,AE159,AF159,AP159,AJ159,AK159,AL159,AQ159,AU159,AV159,AW159,BA159,BB159,BC159,BG159,BH159,BI159,BL159,BM159,BQ159,BS159,BT159,BX159,CB159,CC159,#REF!,CD159)</f>
        <v>4</v>
      </c>
      <c r="K159" s="181"/>
      <c r="L159" s="115"/>
      <c r="M159" s="182"/>
      <c r="N159" s="182"/>
      <c r="O159" s="183"/>
      <c r="P159" s="184"/>
      <c r="Q159" s="115"/>
      <c r="R159" s="182"/>
      <c r="S159" s="182"/>
      <c r="T159" s="185"/>
      <c r="U159" s="186"/>
      <c r="V159" s="184"/>
      <c r="W159" s="115"/>
      <c r="X159" s="182"/>
      <c r="Y159" s="182"/>
      <c r="Z159" s="182"/>
      <c r="AA159" s="183"/>
      <c r="AB159" s="184"/>
      <c r="AC159" s="115"/>
      <c r="AD159" s="182"/>
      <c r="AE159" s="182"/>
      <c r="AF159" s="185"/>
      <c r="AG159" s="186"/>
      <c r="AH159" s="180"/>
      <c r="AI159" s="115"/>
      <c r="AJ159" s="134"/>
      <c r="AK159" s="134"/>
      <c r="AL159" s="185"/>
      <c r="AM159" s="247"/>
      <c r="AN159" s="180"/>
      <c r="AO159" s="115"/>
      <c r="AP159" s="194"/>
      <c r="AQ159" s="185"/>
      <c r="AR159" s="186"/>
      <c r="AS159" s="180"/>
      <c r="AT159" s="116"/>
      <c r="AU159" s="182"/>
      <c r="AV159" s="182"/>
      <c r="AW159" s="185"/>
      <c r="AX159" s="186"/>
      <c r="AY159" s="180"/>
      <c r="AZ159" s="115"/>
      <c r="BA159" s="182"/>
      <c r="BB159" s="182"/>
      <c r="BC159" s="185"/>
      <c r="BD159" s="186"/>
      <c r="BE159" s="187"/>
      <c r="BF159" s="134"/>
      <c r="BG159" s="182"/>
      <c r="BH159" s="182"/>
      <c r="BI159" s="182"/>
      <c r="BJ159" s="182"/>
      <c r="BK159" s="182"/>
      <c r="BL159" s="182"/>
      <c r="BM159" s="185"/>
      <c r="BN159" s="247"/>
      <c r="BO159" s="180"/>
      <c r="BP159" s="115" t="s">
        <v>99</v>
      </c>
      <c r="BQ159" s="182" t="s">
        <v>33</v>
      </c>
      <c r="BR159" s="182" t="s">
        <v>32</v>
      </c>
      <c r="BS159" s="182" t="s">
        <v>32</v>
      </c>
      <c r="BT159" s="185" t="s">
        <v>32</v>
      </c>
      <c r="BU159" s="247">
        <v>33.333333333333329</v>
      </c>
      <c r="BV159" s="180"/>
      <c r="BW159" s="115"/>
      <c r="BX159" s="185"/>
      <c r="BY159" s="247"/>
      <c r="BZ159" s="180"/>
      <c r="CA159" s="115"/>
      <c r="CB159" s="182"/>
      <c r="CC159" s="182"/>
      <c r="CD159" s="185"/>
      <c r="CE159" s="248"/>
      <c r="CF159" s="249"/>
      <c r="CG159" s="250"/>
    </row>
    <row r="160" spans="1:85" s="251" customFormat="1" ht="12.75" customHeight="1" x14ac:dyDescent="0.2">
      <c r="A160" s="33">
        <v>69</v>
      </c>
      <c r="B160" s="112" t="s">
        <v>45</v>
      </c>
      <c r="C160" s="112" t="s">
        <v>902</v>
      </c>
      <c r="D160" s="34" t="s">
        <v>253</v>
      </c>
      <c r="E160" s="113" t="s">
        <v>833</v>
      </c>
      <c r="F160" s="114"/>
      <c r="G160" s="414">
        <f>BD160+AX160+AR160+AG160+U160+O160+AA160+AM160</f>
        <v>30</v>
      </c>
      <c r="H160" s="156">
        <f>BD160+AX160+AR160+AG160+U160+O160+AA160+BN160+BU160+BY160+CE160+AM160</f>
        <v>30</v>
      </c>
      <c r="I160" s="192">
        <f>COUNTA(L160,Q160,W160,AC160,AI160,AO160,AT160,AZ160,BF160,BP160,BW160,CA160)</f>
        <v>1</v>
      </c>
      <c r="J160" s="192">
        <f>COUNTA(M160,N160,R160,S160,Y160,T160,X160,Z160,AD160,AE160,AF160,AP160,AJ160,AK160,AL160,AQ160,AU160,AV160,AW160,BA160,BB160,BC160,BG160,BH160,BI160,BL160,BM160,BQ160,BS160,BT160,BX160,CB160,CC160,#REF!,CD160)</f>
        <v>4</v>
      </c>
      <c r="K160" s="181"/>
      <c r="L160" s="115"/>
      <c r="M160" s="182"/>
      <c r="N160" s="182"/>
      <c r="O160" s="183"/>
      <c r="P160" s="184"/>
      <c r="Q160" s="115"/>
      <c r="R160" s="182"/>
      <c r="S160" s="182"/>
      <c r="T160" s="185"/>
      <c r="U160" s="186"/>
      <c r="V160" s="184"/>
      <c r="W160" s="115"/>
      <c r="X160" s="182"/>
      <c r="Y160" s="182"/>
      <c r="Z160" s="182"/>
      <c r="AA160" s="183"/>
      <c r="AB160" s="184"/>
      <c r="AC160" s="115" t="s">
        <v>620</v>
      </c>
      <c r="AD160" s="182" t="s">
        <v>32</v>
      </c>
      <c r="AE160" s="182" t="s">
        <v>32</v>
      </c>
      <c r="AF160" s="185" t="s">
        <v>32</v>
      </c>
      <c r="AG160" s="186">
        <v>30</v>
      </c>
      <c r="AH160" s="180"/>
      <c r="AI160" s="115"/>
      <c r="AJ160" s="134"/>
      <c r="AK160" s="134"/>
      <c r="AL160" s="185"/>
      <c r="AM160" s="247"/>
      <c r="AN160" s="180"/>
      <c r="AO160" s="115"/>
      <c r="AP160" s="194"/>
      <c r="AQ160" s="185"/>
      <c r="AR160" s="186"/>
      <c r="AS160" s="180"/>
      <c r="AT160" s="116"/>
      <c r="AU160" s="182"/>
      <c r="AV160" s="182"/>
      <c r="AW160" s="185"/>
      <c r="AX160" s="186"/>
      <c r="AY160" s="180"/>
      <c r="AZ160" s="115"/>
      <c r="BA160" s="182"/>
      <c r="BB160" s="182"/>
      <c r="BC160" s="185"/>
      <c r="BD160" s="186"/>
      <c r="BE160" s="187"/>
      <c r="BF160" s="134"/>
      <c r="BG160" s="182"/>
      <c r="BH160" s="182"/>
      <c r="BI160" s="182"/>
      <c r="BJ160" s="182"/>
      <c r="BK160" s="182"/>
      <c r="BL160" s="182"/>
      <c r="BM160" s="185"/>
      <c r="BN160" s="247"/>
      <c r="BO160" s="180"/>
      <c r="BP160" s="115"/>
      <c r="BQ160" s="182"/>
      <c r="BR160" s="182"/>
      <c r="BS160" s="182"/>
      <c r="BT160" s="185"/>
      <c r="BU160" s="247"/>
      <c r="BV160" s="180"/>
      <c r="BW160" s="115"/>
      <c r="BX160" s="185"/>
      <c r="BY160" s="247"/>
      <c r="BZ160" s="180"/>
      <c r="CA160" s="115"/>
      <c r="CB160" s="182"/>
      <c r="CC160" s="182"/>
      <c r="CD160" s="185"/>
      <c r="CE160" s="248"/>
      <c r="CF160" s="249"/>
      <c r="CG160" s="250"/>
    </row>
    <row r="161" spans="1:85" s="251" customFormat="1" ht="12.75" customHeight="1" x14ac:dyDescent="0.2">
      <c r="A161" s="33">
        <v>70</v>
      </c>
      <c r="B161" s="112" t="s">
        <v>45</v>
      </c>
      <c r="C161" s="112" t="s">
        <v>834</v>
      </c>
      <c r="D161" s="34" t="s">
        <v>835</v>
      </c>
      <c r="E161" s="113" t="s">
        <v>836</v>
      </c>
      <c r="F161" s="114"/>
      <c r="G161" s="414">
        <f>BD161+AX161+AR161+AG161+U161+O161+AA161+AM161</f>
        <v>30</v>
      </c>
      <c r="H161" s="156">
        <f>BD161+AX161+AR161+AG161+U161+O161+AA161+BN161+BU161+BY161+CE161+AM161</f>
        <v>30</v>
      </c>
      <c r="I161" s="192">
        <f>COUNTA(L161,Q161,W161,AC161,AI161,AO161,AT161,AZ161,BF161,BP161,BW161,CA161)</f>
        <v>1</v>
      </c>
      <c r="J161" s="192">
        <f>COUNTA(M161,N161,R161,S161,Y161,T161,X161,Z161,AD161,AE161,AF161,AP161,AJ161,AK161,AL161,AQ161,AU161,AV161,AW161,BA161,BB161,BC161,BG161,BH161,BI161,BL161,BM161,BQ161,BS161,BT161,BX161,CB161,CC161,#REF!,CD161)</f>
        <v>4</v>
      </c>
      <c r="K161" s="181"/>
      <c r="L161" s="115"/>
      <c r="M161" s="182"/>
      <c r="N161" s="182"/>
      <c r="O161" s="183"/>
      <c r="P161" s="184"/>
      <c r="Q161" s="115"/>
      <c r="R161" s="182"/>
      <c r="S161" s="182"/>
      <c r="T161" s="185"/>
      <c r="U161" s="186"/>
      <c r="V161" s="184"/>
      <c r="W161" s="115"/>
      <c r="X161" s="182"/>
      <c r="Y161" s="182"/>
      <c r="Z161" s="182"/>
      <c r="AA161" s="183"/>
      <c r="AB161" s="184"/>
      <c r="AC161" s="115" t="s">
        <v>620</v>
      </c>
      <c r="AD161" s="182" t="s">
        <v>32</v>
      </c>
      <c r="AE161" s="182" t="s">
        <v>32</v>
      </c>
      <c r="AF161" s="185" t="s">
        <v>32</v>
      </c>
      <c r="AG161" s="186">
        <v>30</v>
      </c>
      <c r="AH161" s="180"/>
      <c r="AI161" s="115"/>
      <c r="AJ161" s="134"/>
      <c r="AK161" s="134"/>
      <c r="AL161" s="185"/>
      <c r="AM161" s="247"/>
      <c r="AN161" s="180"/>
      <c r="AO161" s="115"/>
      <c r="AP161" s="194"/>
      <c r="AQ161" s="185"/>
      <c r="AR161" s="186"/>
      <c r="AS161" s="180"/>
      <c r="AT161" s="116"/>
      <c r="AU161" s="182"/>
      <c r="AV161" s="182"/>
      <c r="AW161" s="185"/>
      <c r="AX161" s="186"/>
      <c r="AY161" s="180"/>
      <c r="AZ161" s="115"/>
      <c r="BA161" s="182"/>
      <c r="BB161" s="182"/>
      <c r="BC161" s="185"/>
      <c r="BD161" s="186"/>
      <c r="BE161" s="187"/>
      <c r="BF161" s="134"/>
      <c r="BG161" s="182"/>
      <c r="BH161" s="182"/>
      <c r="BI161" s="182"/>
      <c r="BJ161" s="182"/>
      <c r="BK161" s="182"/>
      <c r="BL161" s="182"/>
      <c r="BM161" s="185"/>
      <c r="BN161" s="247"/>
      <c r="BO161" s="180"/>
      <c r="BP161" s="115"/>
      <c r="BQ161" s="182"/>
      <c r="BR161" s="182"/>
      <c r="BS161" s="182"/>
      <c r="BT161" s="185"/>
      <c r="BU161" s="247"/>
      <c r="BV161" s="180"/>
      <c r="BW161" s="115"/>
      <c r="BX161" s="185"/>
      <c r="BY161" s="247"/>
      <c r="BZ161" s="180"/>
      <c r="CA161" s="115"/>
      <c r="CB161" s="182"/>
      <c r="CC161" s="182"/>
      <c r="CD161" s="185"/>
      <c r="CE161" s="248"/>
      <c r="CF161" s="249"/>
      <c r="CG161" s="250"/>
    </row>
    <row r="162" spans="1:85" s="251" customFormat="1" ht="12.75" customHeight="1" x14ac:dyDescent="0.2">
      <c r="A162" s="33">
        <v>49</v>
      </c>
      <c r="B162" s="112" t="s">
        <v>46</v>
      </c>
      <c r="C162" s="112" t="s">
        <v>974</v>
      </c>
      <c r="D162" s="34" t="s">
        <v>975</v>
      </c>
      <c r="E162" s="113" t="s">
        <v>976</v>
      </c>
      <c r="F162" s="114"/>
      <c r="G162" s="414">
        <f>BD162+AX162+AR162+AG162+U162+O162+AA162+AM162</f>
        <v>30</v>
      </c>
      <c r="H162" s="156">
        <f>BD162+AX162+AR162+AG162+U162+O162+AA162+BN162+BU162+BY162+CE162+AM162</f>
        <v>30</v>
      </c>
      <c r="I162" s="192">
        <f>COUNTA(L162,Q162,W162,AC162,AI162,AO162,AT162,AZ162,BF162,BP162,BW162,CA162)</f>
        <v>1</v>
      </c>
      <c r="J162" s="192">
        <f>COUNTA(M162,N162,R162,S162,Y162,T162,X162,Z162,AD162,AE162,AF162,AP162,AJ162,AK162,AL162,AQ162,AU162,AV162,AW162,BA162,BB162,BC162,BG162,BH162,BI162,BL162,BM162,BQ162,BS162,BT162,BX162,CB162,CC162,#REF!,CD162)</f>
        <v>4</v>
      </c>
      <c r="K162" s="181"/>
      <c r="L162" s="115"/>
      <c r="M162" s="182"/>
      <c r="N162" s="182"/>
      <c r="O162" s="183"/>
      <c r="P162" s="184"/>
      <c r="Q162" s="115"/>
      <c r="R162" s="182"/>
      <c r="S162" s="182"/>
      <c r="T162" s="185"/>
      <c r="U162" s="186"/>
      <c r="V162" s="184"/>
      <c r="W162" s="115"/>
      <c r="X162" s="182"/>
      <c r="Y162" s="182"/>
      <c r="Z162" s="182"/>
      <c r="AA162" s="183"/>
      <c r="AB162" s="184"/>
      <c r="AC162" s="115"/>
      <c r="AD162" s="182"/>
      <c r="AE162" s="182"/>
      <c r="AF162" s="185"/>
      <c r="AG162" s="186"/>
      <c r="AH162" s="180"/>
      <c r="AI162" s="115"/>
      <c r="AJ162" s="134"/>
      <c r="AK162" s="134"/>
      <c r="AL162" s="185"/>
      <c r="AM162" s="247"/>
      <c r="AN162" s="180"/>
      <c r="AO162" s="115"/>
      <c r="AP162" s="194"/>
      <c r="AQ162" s="185"/>
      <c r="AR162" s="186"/>
      <c r="AS162" s="180"/>
      <c r="AT162" s="116" t="s">
        <v>46</v>
      </c>
      <c r="AU162" s="182" t="s">
        <v>32</v>
      </c>
      <c r="AV162" s="182">
        <v>10</v>
      </c>
      <c r="AW162" s="185">
        <v>10</v>
      </c>
      <c r="AX162" s="186">
        <v>30</v>
      </c>
      <c r="AY162" s="180"/>
      <c r="AZ162" s="115"/>
      <c r="BA162" s="182"/>
      <c r="BB162" s="182"/>
      <c r="BC162" s="185"/>
      <c r="BD162" s="186"/>
      <c r="BE162" s="187"/>
      <c r="BF162" s="134"/>
      <c r="BG162" s="182"/>
      <c r="BH162" s="182"/>
      <c r="BI162" s="182"/>
      <c r="BJ162" s="182"/>
      <c r="BK162" s="182"/>
      <c r="BL162" s="182"/>
      <c r="BM162" s="185"/>
      <c r="BN162" s="247"/>
      <c r="BO162" s="180"/>
      <c r="BP162" s="115"/>
      <c r="BQ162" s="182"/>
      <c r="BR162" s="182"/>
      <c r="BS162" s="182"/>
      <c r="BT162" s="185"/>
      <c r="BU162" s="247"/>
      <c r="BV162" s="180"/>
      <c r="BW162" s="115"/>
      <c r="BX162" s="185"/>
      <c r="BY162" s="247"/>
      <c r="BZ162" s="180"/>
      <c r="CA162" s="115"/>
      <c r="CB162" s="182"/>
      <c r="CC162" s="182"/>
      <c r="CD162" s="185"/>
      <c r="CE162" s="248"/>
      <c r="CF162" s="249"/>
      <c r="CG162" s="250"/>
    </row>
    <row r="163" spans="1:85" s="251" customFormat="1" ht="12.75" customHeight="1" x14ac:dyDescent="0.2">
      <c r="A163" s="33">
        <v>50</v>
      </c>
      <c r="B163" s="112" t="s">
        <v>46</v>
      </c>
      <c r="C163" s="112" t="s">
        <v>1220</v>
      </c>
      <c r="D163" s="34" t="s">
        <v>1221</v>
      </c>
      <c r="E163" s="113" t="s">
        <v>1222</v>
      </c>
      <c r="F163" s="114"/>
      <c r="G163" s="414"/>
      <c r="H163" s="156">
        <f>BD163+AX163+AR163+AG163+U163+O163+AA163+BN163+BU163+BY163+CE163+AM163</f>
        <v>18.181818181818183</v>
      </c>
      <c r="I163" s="192">
        <f>COUNTA(L163,Q163,W163,AC163,AI163,AO163,AT163,AZ163,BF163,BP163,BW163,CA163)</f>
        <v>1</v>
      </c>
      <c r="J163" s="192">
        <f>COUNTA(M163,N163,R163,S163,Y163,T163,X163,Z163,AD163,AE163,AF163,AP163,AJ163,AK163,AL163,AQ163,AU163,AV163,AW163,BA163,BB163,BC163,BG163,BH163,BI163,BL163,BM163,BQ163,BS163,BT163,BX163,CB163,CC163,#REF!,CD163)</f>
        <v>4</v>
      </c>
      <c r="K163" s="181"/>
      <c r="L163" s="115"/>
      <c r="M163" s="182"/>
      <c r="N163" s="182"/>
      <c r="O163" s="183"/>
      <c r="P163" s="184"/>
      <c r="Q163" s="115"/>
      <c r="R163" s="182"/>
      <c r="S163" s="182"/>
      <c r="T163" s="185"/>
      <c r="U163" s="186"/>
      <c r="V163" s="184"/>
      <c r="W163" s="115"/>
      <c r="X163" s="182"/>
      <c r="Y163" s="182"/>
      <c r="Z163" s="182"/>
      <c r="AA163" s="183"/>
      <c r="AB163" s="184"/>
      <c r="AC163" s="115"/>
      <c r="AD163" s="182"/>
      <c r="AE163" s="182"/>
      <c r="AF163" s="185"/>
      <c r="AG163" s="186"/>
      <c r="AH163" s="180"/>
      <c r="AI163" s="115"/>
      <c r="AJ163" s="134"/>
      <c r="AK163" s="134"/>
      <c r="AL163" s="185"/>
      <c r="AM163" s="247"/>
      <c r="AN163" s="180"/>
      <c r="AO163" s="115"/>
      <c r="AP163" s="194"/>
      <c r="AQ163" s="185"/>
      <c r="AR163" s="186"/>
      <c r="AS163" s="180"/>
      <c r="AT163" s="116"/>
      <c r="AU163" s="182"/>
      <c r="AV163" s="182"/>
      <c r="AW163" s="185"/>
      <c r="AX163" s="186"/>
      <c r="AY163" s="180"/>
      <c r="AZ163" s="115"/>
      <c r="BA163" s="182"/>
      <c r="BB163" s="182"/>
      <c r="BC163" s="185"/>
      <c r="BD163" s="186"/>
      <c r="BE163" s="187"/>
      <c r="BF163" s="134"/>
      <c r="BG163" s="182"/>
      <c r="BH163" s="182"/>
      <c r="BI163" s="182"/>
      <c r="BJ163" s="182"/>
      <c r="BK163" s="182"/>
      <c r="BL163" s="182"/>
      <c r="BM163" s="185"/>
      <c r="BN163" s="247"/>
      <c r="BO163" s="180"/>
      <c r="BP163" s="115"/>
      <c r="BQ163" s="182"/>
      <c r="BR163" s="182"/>
      <c r="BS163" s="182"/>
      <c r="BT163" s="185"/>
      <c r="BU163" s="247"/>
      <c r="BV163" s="180"/>
      <c r="BW163" s="115"/>
      <c r="BX163" s="185"/>
      <c r="BY163" s="247"/>
      <c r="BZ163" s="180"/>
      <c r="CA163" s="115" t="s">
        <v>77</v>
      </c>
      <c r="CB163" s="182" t="s">
        <v>32</v>
      </c>
      <c r="CC163" s="182" t="s">
        <v>32</v>
      </c>
      <c r="CD163" s="185" t="s">
        <v>33</v>
      </c>
      <c r="CE163" s="248">
        <v>18.181818181818183</v>
      </c>
      <c r="CF163" s="249"/>
      <c r="CG163" s="250"/>
    </row>
    <row r="164" spans="1:85" s="251" customFormat="1" ht="12.75" customHeight="1" x14ac:dyDescent="0.2">
      <c r="A164" s="33">
        <v>38</v>
      </c>
      <c r="B164" s="112" t="s">
        <v>44</v>
      </c>
      <c r="C164" s="112" t="s">
        <v>888</v>
      </c>
      <c r="D164" s="34" t="s">
        <v>250</v>
      </c>
      <c r="E164" s="113" t="s">
        <v>831</v>
      </c>
      <c r="F164" s="114"/>
      <c r="G164" s="414">
        <f>BD164+AX164+AR164+AG164+U164+O164+AA164+AM164</f>
        <v>18.181818181818183</v>
      </c>
      <c r="H164" s="156">
        <f>BD164+AX164+AR164+AG164+U164+O164+AA164+BN164+BU164+BY164+CE164+AM164</f>
        <v>18.181818181818183</v>
      </c>
      <c r="I164" s="192">
        <f>COUNTA(L164,Q164,W164,AC164,AI164,AO164,AT164,AZ164,BF164,BP164,BW164,CA164)</f>
        <v>1</v>
      </c>
      <c r="J164" s="192">
        <f>COUNTA(M164,N164,R164,S164,Y164,T164,X164,Z164,AD164,AE164,AF164,AP164,AJ164,AK164,AL164,AQ164,AU164,AV164,AW164,BA164,BB164,BC164,BG164,BH164,BI164,BL164,BM164,BQ164,BS164,BT164,BX164,CB164,CC164,#REF!,CD164)</f>
        <v>4</v>
      </c>
      <c r="K164" s="181"/>
      <c r="L164" s="115"/>
      <c r="M164" s="182"/>
      <c r="N164" s="182"/>
      <c r="O164" s="183"/>
      <c r="P164" s="184"/>
      <c r="Q164" s="115"/>
      <c r="R164" s="182"/>
      <c r="S164" s="182"/>
      <c r="T164" s="185"/>
      <c r="U164" s="186"/>
      <c r="V164" s="184"/>
      <c r="W164" s="115"/>
      <c r="X164" s="182"/>
      <c r="Y164" s="182"/>
      <c r="Z164" s="182"/>
      <c r="AA164" s="183"/>
      <c r="AB164" s="184"/>
      <c r="AC164" s="115" t="s">
        <v>75</v>
      </c>
      <c r="AD164" s="182" t="s">
        <v>32</v>
      </c>
      <c r="AE164" s="182" t="s">
        <v>32</v>
      </c>
      <c r="AF164" s="185" t="s">
        <v>33</v>
      </c>
      <c r="AG164" s="186">
        <v>18.181818181818183</v>
      </c>
      <c r="AH164" s="180"/>
      <c r="AI164" s="115"/>
      <c r="AJ164" s="134"/>
      <c r="AK164" s="134"/>
      <c r="AL164" s="185"/>
      <c r="AM164" s="247"/>
      <c r="AN164" s="180"/>
      <c r="AO164" s="115"/>
      <c r="AP164" s="194"/>
      <c r="AQ164" s="185"/>
      <c r="AR164" s="186"/>
      <c r="AS164" s="180"/>
      <c r="AT164" s="116"/>
      <c r="AU164" s="182"/>
      <c r="AV164" s="182"/>
      <c r="AW164" s="185"/>
      <c r="AX164" s="186"/>
      <c r="AY164" s="180"/>
      <c r="AZ164" s="115"/>
      <c r="BA164" s="182"/>
      <c r="BB164" s="182"/>
      <c r="BC164" s="185"/>
      <c r="BD164" s="186"/>
      <c r="BE164" s="187"/>
      <c r="BF164" s="134"/>
      <c r="BG164" s="182"/>
      <c r="BH164" s="182"/>
      <c r="BI164" s="182"/>
      <c r="BJ164" s="182"/>
      <c r="BK164" s="182"/>
      <c r="BL164" s="182"/>
      <c r="BM164" s="185"/>
      <c r="BN164" s="247"/>
      <c r="BO164" s="180"/>
      <c r="BP164" s="115"/>
      <c r="BQ164" s="182"/>
      <c r="BR164" s="182"/>
      <c r="BS164" s="182"/>
      <c r="BT164" s="185"/>
      <c r="BU164" s="247"/>
      <c r="BV164" s="180"/>
      <c r="BW164" s="115"/>
      <c r="BX164" s="185"/>
      <c r="BY164" s="247"/>
      <c r="BZ164" s="180"/>
      <c r="CA164" s="115"/>
      <c r="CB164" s="182"/>
      <c r="CC164" s="182"/>
      <c r="CD164" s="185"/>
      <c r="CE164" s="248"/>
      <c r="CF164" s="249"/>
      <c r="CG164" s="250"/>
    </row>
    <row r="165" spans="1:85" s="251" customFormat="1" ht="12.75" customHeight="1" x14ac:dyDescent="0.2">
      <c r="A165" s="33">
        <v>51</v>
      </c>
      <c r="B165" s="112" t="s">
        <v>46</v>
      </c>
      <c r="C165" s="112" t="s">
        <v>1176</v>
      </c>
      <c r="D165" s="34" t="s">
        <v>1174</v>
      </c>
      <c r="E165" s="113" t="s">
        <v>1175</v>
      </c>
      <c r="F165" s="114"/>
      <c r="G165" s="414"/>
      <c r="H165" s="156">
        <f>BD165+AX165+AR165+AG165+U165+O165+AA165+BN165+BU165+BY165+CE165+AM165</f>
        <v>9.0909090909090917</v>
      </c>
      <c r="I165" s="192">
        <f>COUNTA(L165,Q165,W165,AC165,AI165,AO165,AT165,AZ165,BF165,BP165,BW165,CA165)</f>
        <v>1</v>
      </c>
      <c r="J165" s="192">
        <f>COUNTA(M165,N165,R165,S165,Y165,T165,X165,Z165,AD165,AE165,AF165,AP165,AJ165,AK165,AL165,AQ165,AU165,AV165,AW165,BA165,BB165,BC165,BG165,BH165,BI165,BL165,BM165,BQ165,BS165,BT165,BX165,CB165,CC165,#REF!,CD165)</f>
        <v>2</v>
      </c>
      <c r="K165" s="181"/>
      <c r="L165" s="115"/>
      <c r="M165" s="182"/>
      <c r="N165" s="182"/>
      <c r="O165" s="183"/>
      <c r="P165" s="184"/>
      <c r="Q165" s="115"/>
      <c r="R165" s="182"/>
      <c r="S165" s="182"/>
      <c r="T165" s="185"/>
      <c r="U165" s="186"/>
      <c r="V165" s="184"/>
      <c r="W165" s="115"/>
      <c r="X165" s="182"/>
      <c r="Y165" s="182"/>
      <c r="Z165" s="182"/>
      <c r="AA165" s="183"/>
      <c r="AB165" s="184"/>
      <c r="AC165" s="115"/>
      <c r="AD165" s="182"/>
      <c r="AE165" s="182"/>
      <c r="AF165" s="185"/>
      <c r="AG165" s="186"/>
      <c r="AH165" s="180"/>
      <c r="AI165" s="115"/>
      <c r="AJ165" s="134"/>
      <c r="AK165" s="134"/>
      <c r="AL165" s="185"/>
      <c r="AM165" s="247"/>
      <c r="AN165" s="180"/>
      <c r="AO165" s="115"/>
      <c r="AP165" s="194"/>
      <c r="AQ165" s="185"/>
      <c r="AR165" s="186"/>
      <c r="AS165" s="180"/>
      <c r="AT165" s="116"/>
      <c r="AU165" s="182"/>
      <c r="AV165" s="182"/>
      <c r="AW165" s="185"/>
      <c r="AX165" s="186"/>
      <c r="AY165" s="180"/>
      <c r="AZ165" s="115"/>
      <c r="BA165" s="182"/>
      <c r="BB165" s="182"/>
      <c r="BC165" s="185"/>
      <c r="BD165" s="186"/>
      <c r="BE165" s="187"/>
      <c r="BF165" s="134"/>
      <c r="BG165" s="182"/>
      <c r="BH165" s="182"/>
      <c r="BI165" s="182"/>
      <c r="BJ165" s="182"/>
      <c r="BK165" s="182"/>
      <c r="BL165" s="182"/>
      <c r="BM165" s="185"/>
      <c r="BN165" s="247"/>
      <c r="BO165" s="180"/>
      <c r="BP165" s="115"/>
      <c r="BQ165" s="182"/>
      <c r="BR165" s="182"/>
      <c r="BS165" s="182"/>
      <c r="BT165" s="185"/>
      <c r="BU165" s="247"/>
      <c r="BV165" s="180"/>
      <c r="BW165" s="115" t="s">
        <v>46</v>
      </c>
      <c r="BX165" s="185" t="s">
        <v>32</v>
      </c>
      <c r="BY165" s="247">
        <v>9.0909090909090917</v>
      </c>
      <c r="BZ165" s="180"/>
      <c r="CA165" s="115"/>
      <c r="CB165" s="182"/>
      <c r="CC165" s="182"/>
      <c r="CD165" s="185"/>
      <c r="CE165" s="248"/>
      <c r="CF165" s="249"/>
      <c r="CG165" s="250"/>
    </row>
    <row r="166" spans="1:85" s="213" customFormat="1" ht="4.5" customHeight="1" x14ac:dyDescent="0.2">
      <c r="A166" s="214"/>
      <c r="B166" s="215"/>
      <c r="C166" s="372"/>
      <c r="D166" s="373"/>
      <c r="E166" s="373"/>
      <c r="F166" s="216"/>
      <c r="G166" s="415"/>
      <c r="H166" s="216"/>
      <c r="I166" s="217"/>
      <c r="J166" s="218"/>
      <c r="K166" s="218"/>
      <c r="L166" s="219"/>
      <c r="M166" s="220"/>
      <c r="N166" s="220"/>
      <c r="O166" s="221"/>
      <c r="P166" s="218"/>
      <c r="Q166" s="219"/>
      <c r="R166" s="220"/>
      <c r="S166" s="220"/>
      <c r="T166" s="220"/>
      <c r="U166" s="221"/>
      <c r="V166" s="218"/>
      <c r="W166" s="219"/>
      <c r="X166" s="220"/>
      <c r="Y166" s="220"/>
      <c r="Z166" s="220"/>
      <c r="AA166" s="221"/>
      <c r="AB166" s="218"/>
      <c r="AC166" s="219"/>
      <c r="AD166" s="220"/>
      <c r="AE166" s="220"/>
      <c r="AF166" s="220"/>
      <c r="AG166" s="221"/>
      <c r="AH166" s="218"/>
      <c r="AI166" s="220"/>
      <c r="AJ166" s="220"/>
      <c r="AK166" s="220"/>
      <c r="AL166" s="220"/>
      <c r="AM166" s="221"/>
      <c r="AN166" s="218"/>
      <c r="AO166" s="374"/>
      <c r="AP166" s="374"/>
      <c r="AQ166" s="375"/>
      <c r="AR166" s="221"/>
      <c r="AS166" s="218"/>
      <c r="AT166" s="220"/>
      <c r="AU166" s="220"/>
      <c r="AV166" s="220"/>
      <c r="AW166" s="220"/>
      <c r="AX166" s="221"/>
      <c r="AY166" s="218"/>
      <c r="AZ166" s="219"/>
      <c r="BA166" s="220"/>
      <c r="BB166" s="220"/>
      <c r="BC166" s="220"/>
      <c r="BD166" s="221"/>
      <c r="BE166" s="222"/>
      <c r="BF166" s="220"/>
      <c r="BG166" s="220"/>
      <c r="BH166" s="220"/>
      <c r="BI166" s="220"/>
      <c r="BJ166" s="220"/>
      <c r="BK166" s="220"/>
      <c r="BL166" s="220"/>
      <c r="BM166" s="220"/>
      <c r="BN166" s="221"/>
      <c r="BO166" s="218"/>
      <c r="BP166" s="220"/>
      <c r="BQ166" s="220"/>
      <c r="BR166" s="220"/>
      <c r="BS166" s="220"/>
      <c r="BT166" s="220"/>
      <c r="BU166" s="221"/>
      <c r="BV166" s="218"/>
      <c r="BW166" s="220"/>
      <c r="BX166" s="220"/>
      <c r="BY166" s="221"/>
      <c r="BZ166" s="218"/>
      <c r="CA166" s="220"/>
      <c r="CB166" s="220"/>
      <c r="CC166" s="220"/>
      <c r="CD166" s="223"/>
      <c r="CE166" s="221"/>
      <c r="CF166" s="212"/>
      <c r="CG166" s="224"/>
    </row>
  </sheetData>
  <autoFilter ref="A6:CG165"/>
  <sortState ref="A7:CH165">
    <sortCondition descending="1" ref="H7:H165"/>
  </sortState>
  <mergeCells count="12">
    <mergeCell ref="L4:N4"/>
    <mergeCell ref="Q4:T4"/>
    <mergeCell ref="CA4:CD4"/>
    <mergeCell ref="AT4:AW4"/>
    <mergeCell ref="AZ4:BC4"/>
    <mergeCell ref="BW4:BX4"/>
    <mergeCell ref="AC4:AF4"/>
    <mergeCell ref="AO4:AQ4"/>
    <mergeCell ref="W4:Z4"/>
    <mergeCell ref="BF4:BM4"/>
    <mergeCell ref="AI4:AL4"/>
    <mergeCell ref="BP4:BT4"/>
  </mergeCells>
  <phoneticPr fontId="4" type="noConversion"/>
  <pageMargins left="0.15748031496062992" right="7.874015748031496E-2" top="0.55118110236220474" bottom="0.35433070866141736" header="0.23622047244094491" footer="0.19685039370078741"/>
  <pageSetup paperSize="9" scale="45" fitToHeight="0" orientation="landscape" r:id="rId1"/>
  <headerFooter alignWithMargins="0">
    <oddHeader>&amp;C&amp;18CLASSEMENT ANNUEL A.F.Y.T. 2019</oddHeader>
    <oddFooter>&amp;L&amp;D&amp;CEM: Epoque Marconi    EA: Epoque Aurique   CM: Classique Marconi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="80" zoomScaleNormal="80" workbookViewId="0">
      <selection activeCell="Q7" sqref="Q7"/>
    </sheetView>
  </sheetViews>
  <sheetFormatPr defaultColWidth="11.42578125" defaultRowHeight="15.75" customHeight="1" x14ac:dyDescent="0.2"/>
  <cols>
    <col min="1" max="1" width="5.5703125" style="122" customWidth="1"/>
    <col min="2" max="2" width="12.28515625" style="122" customWidth="1"/>
    <col min="3" max="3" width="29.7109375" style="121" bestFit="1" customWidth="1"/>
    <col min="4" max="4" width="35" style="125" customWidth="1"/>
    <col min="5" max="5" width="1" style="73" customWidth="1"/>
    <col min="6" max="6" width="7.42578125" style="36" customWidth="1"/>
    <col min="7" max="7" width="7.42578125" style="43" customWidth="1"/>
    <col min="8" max="8" width="5.140625" style="36" bestFit="1" customWidth="1"/>
    <col min="9" max="9" width="5.5703125" style="39" customWidth="1"/>
    <col min="10" max="10" width="5.5703125" style="42" customWidth="1"/>
    <col min="11" max="11" width="5.5703125" style="40" customWidth="1"/>
    <col min="12" max="12" width="5.5703125" style="43" customWidth="1"/>
    <col min="13" max="13" width="9.85546875" style="40" customWidth="1"/>
    <col min="14" max="14" width="17.5703125" style="132" customWidth="1"/>
    <col min="15" max="15" width="6.42578125" style="132" customWidth="1"/>
    <col min="16" max="16" width="12.5703125" style="173" customWidth="1"/>
    <col min="17" max="17" width="31" style="132" bestFit="1" customWidth="1"/>
    <col min="18" max="18" width="27.42578125" style="132" bestFit="1" customWidth="1"/>
    <col min="19" max="19" width="5.140625" style="132" bestFit="1" customWidth="1"/>
    <col min="20" max="20" width="7.140625" style="132" bestFit="1" customWidth="1"/>
    <col min="21" max="22" width="5.85546875" style="132" bestFit="1" customWidth="1"/>
    <col min="23" max="16384" width="11.42578125" style="73"/>
  </cols>
  <sheetData>
    <row r="1" spans="1:22" ht="24.75" customHeight="1" x14ac:dyDescent="0.2">
      <c r="B1" s="158" t="s">
        <v>300</v>
      </c>
      <c r="P1" s="133" t="s">
        <v>14</v>
      </c>
    </row>
    <row r="2" spans="1:22" ht="42" customHeight="1" x14ac:dyDescent="0.2">
      <c r="A2" s="33" t="s">
        <v>27</v>
      </c>
      <c r="B2" s="33" t="s">
        <v>28</v>
      </c>
      <c r="C2" s="33" t="s">
        <v>29</v>
      </c>
      <c r="D2" s="87" t="s">
        <v>40</v>
      </c>
      <c r="F2" s="33" t="s">
        <v>36</v>
      </c>
      <c r="G2" s="33" t="s">
        <v>35</v>
      </c>
      <c r="H2" s="33" t="s">
        <v>31</v>
      </c>
      <c r="I2" s="405" t="s">
        <v>41</v>
      </c>
      <c r="J2" s="406"/>
      <c r="K2" s="405" t="s">
        <v>42</v>
      </c>
      <c r="L2" s="406"/>
      <c r="M2" s="33" t="s">
        <v>39</v>
      </c>
      <c r="O2" s="174" t="s">
        <v>27</v>
      </c>
      <c r="P2" s="174" t="s">
        <v>28</v>
      </c>
      <c r="Q2" s="174" t="s">
        <v>29</v>
      </c>
      <c r="R2" s="174" t="s">
        <v>29</v>
      </c>
      <c r="S2" s="174"/>
      <c r="T2" s="174" t="s">
        <v>11</v>
      </c>
      <c r="U2" s="174" t="s">
        <v>68</v>
      </c>
      <c r="V2" s="174" t="s">
        <v>69</v>
      </c>
    </row>
    <row r="3" spans="1:22" ht="18" customHeight="1" x14ac:dyDescent="0.2">
      <c r="A3" s="33">
        <v>1</v>
      </c>
      <c r="B3" s="178" t="s">
        <v>266</v>
      </c>
      <c r="C3" s="176" t="s">
        <v>267</v>
      </c>
      <c r="D3" s="177" t="s">
        <v>268</v>
      </c>
      <c r="F3" s="174" t="s">
        <v>83</v>
      </c>
      <c r="G3" s="35">
        <v>7</v>
      </c>
      <c r="H3" s="10" t="s">
        <v>18</v>
      </c>
      <c r="I3" s="310">
        <v>1</v>
      </c>
      <c r="J3" s="38">
        <f t="shared" ref="J3:J17" si="0">IF(OR(I3="DSQ",I3="RAF",I3="DNC",I3="DPG"),0,IF(OR(I3="DNS",I3="DNF"),100*(($G3-$G3+1)/$G3)+10*(LOG($G3/$G3)),100*(($G3-I3+1)/$G3)+10*(LOG($G3/I3))))</f>
        <v>108.45098040014257</v>
      </c>
      <c r="K3" s="310">
        <v>1</v>
      </c>
      <c r="L3" s="38">
        <f t="shared" ref="L3:L17" si="1">IF(OR(K3="DSQ",K3="RAF",K3="DNC",K3="DPG"),0,IF(OR(K3="DNS",K3="DNF"),100*(($G3-$G3+1)/$G3)+10*(LOG($G3/$G3)),100*(($G3-K3+1)/$G3)+10*(LOG($G3/K3))))</f>
        <v>108.45098040014257</v>
      </c>
      <c r="M3" s="41">
        <f t="shared" ref="M3:M17" si="2">J3+L3</f>
        <v>216.90196080028514</v>
      </c>
      <c r="O3" s="174" t="s">
        <v>83</v>
      </c>
      <c r="P3" s="175" t="s">
        <v>266</v>
      </c>
      <c r="Q3" s="176" t="s">
        <v>267</v>
      </c>
      <c r="R3" s="177" t="s">
        <v>268</v>
      </c>
      <c r="S3" s="276" t="s">
        <v>18</v>
      </c>
      <c r="T3" s="174" t="s">
        <v>85</v>
      </c>
      <c r="U3" s="175">
        <v>1</v>
      </c>
      <c r="V3" s="175">
        <v>1</v>
      </c>
    </row>
    <row r="4" spans="1:22" ht="18" customHeight="1" x14ac:dyDescent="0.2">
      <c r="A4" s="33">
        <v>2</v>
      </c>
      <c r="B4" s="175" t="s">
        <v>269</v>
      </c>
      <c r="C4" s="176" t="s">
        <v>127</v>
      </c>
      <c r="D4" s="177" t="s">
        <v>270</v>
      </c>
      <c r="F4" s="174" t="s">
        <v>85</v>
      </c>
      <c r="G4" s="35">
        <v>7</v>
      </c>
      <c r="H4" s="10" t="s">
        <v>18</v>
      </c>
      <c r="I4" s="310">
        <v>2</v>
      </c>
      <c r="J4" s="38">
        <f t="shared" si="0"/>
        <v>91.154966157788465</v>
      </c>
      <c r="K4" s="310">
        <v>2</v>
      </c>
      <c r="L4" s="38">
        <f t="shared" si="1"/>
        <v>91.154966157788465</v>
      </c>
      <c r="M4" s="41">
        <f t="shared" si="2"/>
        <v>182.30993231557693</v>
      </c>
      <c r="O4" s="174" t="s">
        <v>85</v>
      </c>
      <c r="P4" s="175" t="s">
        <v>269</v>
      </c>
      <c r="Q4" s="176" t="s">
        <v>127</v>
      </c>
      <c r="R4" s="177" t="s">
        <v>270</v>
      </c>
      <c r="S4" s="276" t="s">
        <v>18</v>
      </c>
      <c r="T4" s="174" t="s">
        <v>84</v>
      </c>
      <c r="U4" s="175">
        <v>2</v>
      </c>
      <c r="V4" s="175">
        <v>2</v>
      </c>
    </row>
    <row r="5" spans="1:22" ht="18" customHeight="1" x14ac:dyDescent="0.2">
      <c r="A5" s="33">
        <v>3</v>
      </c>
      <c r="B5" s="175" t="s">
        <v>282</v>
      </c>
      <c r="C5" s="176" t="s">
        <v>129</v>
      </c>
      <c r="D5" s="177" t="s">
        <v>283</v>
      </c>
      <c r="F5" s="174" t="s">
        <v>83</v>
      </c>
      <c r="G5" s="35">
        <v>8</v>
      </c>
      <c r="H5" s="10" t="s">
        <v>19</v>
      </c>
      <c r="I5" s="310">
        <v>4</v>
      </c>
      <c r="J5" s="38">
        <f t="shared" si="0"/>
        <v>65.510299956639813</v>
      </c>
      <c r="K5" s="310">
        <v>1</v>
      </c>
      <c r="L5" s="38">
        <f t="shared" si="1"/>
        <v>109.03089986991944</v>
      </c>
      <c r="M5" s="41">
        <f t="shared" si="2"/>
        <v>174.54119982655925</v>
      </c>
      <c r="O5" s="174" t="s">
        <v>87</v>
      </c>
      <c r="P5" s="175" t="s">
        <v>271</v>
      </c>
      <c r="Q5" s="176" t="s">
        <v>272</v>
      </c>
      <c r="R5" s="177" t="s">
        <v>273</v>
      </c>
      <c r="S5" s="276" t="s">
        <v>18</v>
      </c>
      <c r="T5" s="174" t="s">
        <v>93</v>
      </c>
      <c r="U5" s="175">
        <v>3</v>
      </c>
      <c r="V5" s="175">
        <v>3</v>
      </c>
    </row>
    <row r="6" spans="1:22" ht="18" customHeight="1" x14ac:dyDescent="0.2">
      <c r="A6" s="33">
        <v>4</v>
      </c>
      <c r="B6" s="175" t="s">
        <v>284</v>
      </c>
      <c r="C6" s="176" t="s">
        <v>285</v>
      </c>
      <c r="D6" s="177" t="s">
        <v>286</v>
      </c>
      <c r="F6" s="174" t="s">
        <v>85</v>
      </c>
      <c r="G6" s="35">
        <v>8</v>
      </c>
      <c r="H6" s="10" t="s">
        <v>19</v>
      </c>
      <c r="I6" s="310">
        <v>1</v>
      </c>
      <c r="J6" s="38">
        <f t="shared" si="0"/>
        <v>109.03089986991944</v>
      </c>
      <c r="K6" s="310">
        <v>4</v>
      </c>
      <c r="L6" s="38">
        <f t="shared" si="1"/>
        <v>65.510299956639813</v>
      </c>
      <c r="M6" s="41">
        <f t="shared" si="2"/>
        <v>174.54119982655925</v>
      </c>
      <c r="O6" s="174" t="s">
        <v>84</v>
      </c>
      <c r="P6" s="175" t="s">
        <v>274</v>
      </c>
      <c r="Q6" s="176" t="s">
        <v>188</v>
      </c>
      <c r="R6" s="177" t="s">
        <v>275</v>
      </c>
      <c r="S6" s="276" t="s">
        <v>18</v>
      </c>
      <c r="T6" s="174" t="s">
        <v>91</v>
      </c>
      <c r="U6" s="175">
        <v>4</v>
      </c>
      <c r="V6" s="175">
        <v>4</v>
      </c>
    </row>
    <row r="7" spans="1:22" ht="18" customHeight="1" x14ac:dyDescent="0.2">
      <c r="A7" s="33">
        <v>5</v>
      </c>
      <c r="B7" s="178" t="s">
        <v>287</v>
      </c>
      <c r="C7" s="176" t="s">
        <v>288</v>
      </c>
      <c r="D7" s="177" t="s">
        <v>289</v>
      </c>
      <c r="F7" s="174" t="s">
        <v>87</v>
      </c>
      <c r="G7" s="35">
        <v>8</v>
      </c>
      <c r="H7" s="10" t="s">
        <v>19</v>
      </c>
      <c r="I7" s="310">
        <v>3</v>
      </c>
      <c r="J7" s="38">
        <f t="shared" si="0"/>
        <v>79.259687322722812</v>
      </c>
      <c r="K7" s="310">
        <v>2</v>
      </c>
      <c r="L7" s="38">
        <f t="shared" si="1"/>
        <v>93.520599913279625</v>
      </c>
      <c r="M7" s="41">
        <f t="shared" si="2"/>
        <v>172.78028723600244</v>
      </c>
      <c r="O7" s="174">
        <v>5</v>
      </c>
      <c r="P7" s="175" t="s">
        <v>217</v>
      </c>
      <c r="Q7" s="176" t="s">
        <v>710</v>
      </c>
      <c r="R7" s="177" t="s">
        <v>276</v>
      </c>
      <c r="S7" s="276" t="s">
        <v>18</v>
      </c>
      <c r="T7" s="174" t="s">
        <v>92</v>
      </c>
      <c r="U7" s="175" t="s">
        <v>32</v>
      </c>
      <c r="V7" s="175" t="s">
        <v>33</v>
      </c>
    </row>
    <row r="8" spans="1:22" ht="18" customHeight="1" x14ac:dyDescent="0.2">
      <c r="A8" s="33">
        <v>6</v>
      </c>
      <c r="B8" s="175" t="s">
        <v>271</v>
      </c>
      <c r="C8" s="176" t="s">
        <v>272</v>
      </c>
      <c r="D8" s="177" t="s">
        <v>273</v>
      </c>
      <c r="F8" s="174" t="s">
        <v>87</v>
      </c>
      <c r="G8" s="35">
        <v>7</v>
      </c>
      <c r="H8" s="10" t="s">
        <v>18</v>
      </c>
      <c r="I8" s="310">
        <v>3</v>
      </c>
      <c r="J8" s="38">
        <f t="shared" si="0"/>
        <v>75.108339281517374</v>
      </c>
      <c r="K8" s="310">
        <v>3</v>
      </c>
      <c r="L8" s="38">
        <f t="shared" si="1"/>
        <v>75.108339281517374</v>
      </c>
      <c r="M8" s="41">
        <f t="shared" si="2"/>
        <v>150.21667856303475</v>
      </c>
      <c r="O8" s="174">
        <v>5</v>
      </c>
      <c r="P8" s="175" t="s">
        <v>277</v>
      </c>
      <c r="Q8" s="176" t="s">
        <v>157</v>
      </c>
      <c r="R8" s="177" t="s">
        <v>278</v>
      </c>
      <c r="S8" s="276" t="s">
        <v>18</v>
      </c>
      <c r="T8" s="174" t="s">
        <v>92</v>
      </c>
      <c r="U8" s="175" t="s">
        <v>33</v>
      </c>
      <c r="V8" s="175" t="s">
        <v>33</v>
      </c>
    </row>
    <row r="9" spans="1:22" ht="18" customHeight="1" x14ac:dyDescent="0.2">
      <c r="A9" s="33">
        <v>7</v>
      </c>
      <c r="B9" s="178" t="s">
        <v>76</v>
      </c>
      <c r="C9" s="176" t="s">
        <v>132</v>
      </c>
      <c r="D9" s="177" t="s">
        <v>290</v>
      </c>
      <c r="F9" s="174" t="s">
        <v>84</v>
      </c>
      <c r="G9" s="35">
        <v>8</v>
      </c>
      <c r="H9" s="10" t="s">
        <v>19</v>
      </c>
      <c r="I9" s="310">
        <v>2</v>
      </c>
      <c r="J9" s="38">
        <f t="shared" si="0"/>
        <v>93.520599913279625</v>
      </c>
      <c r="K9" s="310">
        <v>6</v>
      </c>
      <c r="L9" s="38">
        <f t="shared" si="1"/>
        <v>38.749387366082999</v>
      </c>
      <c r="M9" s="41">
        <f t="shared" si="2"/>
        <v>132.26998727936262</v>
      </c>
      <c r="O9" s="174">
        <v>5</v>
      </c>
      <c r="P9" s="175" t="s">
        <v>279</v>
      </c>
      <c r="Q9" s="176" t="s">
        <v>280</v>
      </c>
      <c r="R9" s="177" t="s">
        <v>281</v>
      </c>
      <c r="S9" s="276" t="s">
        <v>18</v>
      </c>
      <c r="T9" s="174" t="s">
        <v>92</v>
      </c>
      <c r="U9" s="175" t="s">
        <v>32</v>
      </c>
      <c r="V9" s="175" t="s">
        <v>33</v>
      </c>
    </row>
    <row r="10" spans="1:22" ht="18" customHeight="1" x14ac:dyDescent="0.2">
      <c r="A10" s="33">
        <v>8</v>
      </c>
      <c r="B10" s="175" t="s">
        <v>291</v>
      </c>
      <c r="C10" s="176" t="s">
        <v>292</v>
      </c>
      <c r="D10" s="177" t="s">
        <v>293</v>
      </c>
      <c r="F10" s="174" t="s">
        <v>89</v>
      </c>
      <c r="G10" s="35">
        <v>8</v>
      </c>
      <c r="H10" s="10" t="s">
        <v>19</v>
      </c>
      <c r="I10" s="310">
        <v>5</v>
      </c>
      <c r="J10" s="38">
        <f t="shared" si="0"/>
        <v>52.04119982655925</v>
      </c>
      <c r="K10" s="310">
        <v>3</v>
      </c>
      <c r="L10" s="38">
        <f t="shared" si="1"/>
        <v>79.259687322722812</v>
      </c>
      <c r="M10" s="41">
        <f t="shared" si="2"/>
        <v>131.30088714928206</v>
      </c>
      <c r="O10" s="174" t="s">
        <v>83</v>
      </c>
      <c r="P10" s="175" t="s">
        <v>282</v>
      </c>
      <c r="Q10" s="176" t="s">
        <v>129</v>
      </c>
      <c r="R10" s="177" t="s">
        <v>283</v>
      </c>
      <c r="S10" s="276" t="s">
        <v>19</v>
      </c>
      <c r="T10" s="174" t="s">
        <v>89</v>
      </c>
      <c r="U10" s="175">
        <v>4</v>
      </c>
      <c r="V10" s="175">
        <v>1</v>
      </c>
    </row>
    <row r="11" spans="1:22" ht="18" customHeight="1" x14ac:dyDescent="0.2">
      <c r="A11" s="33">
        <v>9</v>
      </c>
      <c r="B11" s="178" t="s">
        <v>274</v>
      </c>
      <c r="C11" s="176" t="s">
        <v>188</v>
      </c>
      <c r="D11" s="177" t="s">
        <v>275</v>
      </c>
      <c r="F11" s="174" t="s">
        <v>84</v>
      </c>
      <c r="G11" s="35">
        <v>7</v>
      </c>
      <c r="H11" s="10" t="s">
        <v>18</v>
      </c>
      <c r="I11" s="310">
        <v>4</v>
      </c>
      <c r="J11" s="38">
        <f t="shared" si="0"/>
        <v>59.573237629720083</v>
      </c>
      <c r="K11" s="310">
        <v>4</v>
      </c>
      <c r="L11" s="38">
        <f t="shared" si="1"/>
        <v>59.573237629720083</v>
      </c>
      <c r="M11" s="41">
        <f t="shared" si="2"/>
        <v>119.14647525944017</v>
      </c>
      <c r="O11" s="174" t="s">
        <v>85</v>
      </c>
      <c r="P11" s="175" t="s">
        <v>284</v>
      </c>
      <c r="Q11" s="176" t="s">
        <v>285</v>
      </c>
      <c r="R11" s="177" t="s">
        <v>286</v>
      </c>
      <c r="S11" s="276" t="s">
        <v>19</v>
      </c>
      <c r="T11" s="174" t="s">
        <v>89</v>
      </c>
      <c r="U11" s="175">
        <v>1</v>
      </c>
      <c r="V11" s="175">
        <v>4</v>
      </c>
    </row>
    <row r="12" spans="1:22" ht="18" customHeight="1" x14ac:dyDescent="0.2">
      <c r="A12" s="33">
        <v>10</v>
      </c>
      <c r="B12" s="175" t="s">
        <v>294</v>
      </c>
      <c r="C12" s="176" t="s">
        <v>130</v>
      </c>
      <c r="D12" s="177" t="s">
        <v>295</v>
      </c>
      <c r="F12" s="174" t="s">
        <v>93</v>
      </c>
      <c r="G12" s="35">
        <v>8</v>
      </c>
      <c r="H12" s="10" t="s">
        <v>19</v>
      </c>
      <c r="I12" s="310">
        <v>7</v>
      </c>
      <c r="J12" s="38">
        <f t="shared" si="0"/>
        <v>25.579919469776868</v>
      </c>
      <c r="K12" s="310">
        <v>5</v>
      </c>
      <c r="L12" s="38">
        <f t="shared" si="1"/>
        <v>52.04119982655925</v>
      </c>
      <c r="M12" s="41">
        <f t="shared" si="2"/>
        <v>77.621119296336119</v>
      </c>
      <c r="O12" s="174" t="s">
        <v>87</v>
      </c>
      <c r="P12" s="175" t="s">
        <v>287</v>
      </c>
      <c r="Q12" s="176" t="s">
        <v>288</v>
      </c>
      <c r="R12" s="177" t="s">
        <v>289</v>
      </c>
      <c r="S12" s="276" t="s">
        <v>19</v>
      </c>
      <c r="T12" s="174" t="s">
        <v>89</v>
      </c>
      <c r="U12" s="175">
        <v>3</v>
      </c>
      <c r="V12" s="175">
        <v>2</v>
      </c>
    </row>
    <row r="13" spans="1:22" ht="18" customHeight="1" x14ac:dyDescent="0.2">
      <c r="A13" s="33">
        <v>11</v>
      </c>
      <c r="B13" s="175" t="s">
        <v>296</v>
      </c>
      <c r="C13" s="176" t="s">
        <v>171</v>
      </c>
      <c r="D13" s="177" t="s">
        <v>297</v>
      </c>
      <c r="F13" s="174" t="s">
        <v>90</v>
      </c>
      <c r="G13" s="35">
        <v>8</v>
      </c>
      <c r="H13" s="10" t="s">
        <v>19</v>
      </c>
      <c r="I13" s="310">
        <v>6</v>
      </c>
      <c r="J13" s="38">
        <f t="shared" si="0"/>
        <v>38.749387366082999</v>
      </c>
      <c r="K13" s="310" t="s">
        <v>32</v>
      </c>
      <c r="L13" s="38">
        <f t="shared" si="1"/>
        <v>12.5</v>
      </c>
      <c r="M13" s="41">
        <f t="shared" si="2"/>
        <v>51.249387366082999</v>
      </c>
      <c r="O13" s="174" t="s">
        <v>84</v>
      </c>
      <c r="P13" s="175" t="s">
        <v>76</v>
      </c>
      <c r="Q13" s="176" t="s">
        <v>132</v>
      </c>
      <c r="R13" s="177" t="s">
        <v>290</v>
      </c>
      <c r="S13" s="276" t="s">
        <v>19</v>
      </c>
      <c r="T13" s="174" t="s">
        <v>91</v>
      </c>
      <c r="U13" s="175">
        <v>2</v>
      </c>
      <c r="V13" s="175">
        <v>6</v>
      </c>
    </row>
    <row r="14" spans="1:22" ht="18" customHeight="1" x14ac:dyDescent="0.2">
      <c r="A14" s="33">
        <v>12</v>
      </c>
      <c r="B14" s="175" t="s">
        <v>217</v>
      </c>
      <c r="C14" s="176" t="s">
        <v>710</v>
      </c>
      <c r="D14" s="177" t="s">
        <v>276</v>
      </c>
      <c r="F14" s="174">
        <v>5</v>
      </c>
      <c r="G14" s="35">
        <v>7</v>
      </c>
      <c r="H14" s="10" t="s">
        <v>18</v>
      </c>
      <c r="I14" s="310" t="s">
        <v>32</v>
      </c>
      <c r="J14" s="38">
        <f t="shared" si="0"/>
        <v>14.285714285714285</v>
      </c>
      <c r="K14" s="310" t="s">
        <v>33</v>
      </c>
      <c r="L14" s="38">
        <f t="shared" si="1"/>
        <v>0</v>
      </c>
      <c r="M14" s="41">
        <f t="shared" si="2"/>
        <v>14.285714285714285</v>
      </c>
      <c r="O14" s="174" t="s">
        <v>89</v>
      </c>
      <c r="P14" s="175" t="s">
        <v>291</v>
      </c>
      <c r="Q14" s="176" t="s">
        <v>292</v>
      </c>
      <c r="R14" s="177" t="s">
        <v>293</v>
      </c>
      <c r="S14" s="276" t="s">
        <v>19</v>
      </c>
      <c r="T14" s="174" t="s">
        <v>91</v>
      </c>
      <c r="U14" s="175">
        <v>5</v>
      </c>
      <c r="V14" s="175">
        <v>3</v>
      </c>
    </row>
    <row r="15" spans="1:22" ht="18" customHeight="1" x14ac:dyDescent="0.2">
      <c r="A15" s="33">
        <v>13</v>
      </c>
      <c r="B15" s="175" t="s">
        <v>279</v>
      </c>
      <c r="C15" s="176" t="s">
        <v>280</v>
      </c>
      <c r="D15" s="177" t="s">
        <v>281</v>
      </c>
      <c r="F15" s="174">
        <v>5</v>
      </c>
      <c r="G15" s="35">
        <v>7</v>
      </c>
      <c r="H15" s="10" t="s">
        <v>18</v>
      </c>
      <c r="I15" s="310" t="s">
        <v>32</v>
      </c>
      <c r="J15" s="38">
        <f t="shared" si="0"/>
        <v>14.285714285714285</v>
      </c>
      <c r="K15" s="310" t="s">
        <v>33</v>
      </c>
      <c r="L15" s="38">
        <f t="shared" si="1"/>
        <v>0</v>
      </c>
      <c r="M15" s="41">
        <f t="shared" si="2"/>
        <v>14.285714285714285</v>
      </c>
      <c r="O15" s="174" t="s">
        <v>93</v>
      </c>
      <c r="P15" s="175" t="s">
        <v>294</v>
      </c>
      <c r="Q15" s="176" t="s">
        <v>130</v>
      </c>
      <c r="R15" s="177" t="s">
        <v>295</v>
      </c>
      <c r="S15" s="276" t="s">
        <v>19</v>
      </c>
      <c r="T15" s="174" t="s">
        <v>95</v>
      </c>
      <c r="U15" s="175">
        <v>7</v>
      </c>
      <c r="V15" s="175">
        <v>5</v>
      </c>
    </row>
    <row r="16" spans="1:22" ht="18" customHeight="1" x14ac:dyDescent="0.2">
      <c r="A16" s="33">
        <v>14</v>
      </c>
      <c r="B16" s="175" t="s">
        <v>298</v>
      </c>
      <c r="C16" s="176" t="s">
        <v>174</v>
      </c>
      <c r="D16" s="177" t="s">
        <v>299</v>
      </c>
      <c r="F16" s="174" t="s">
        <v>91</v>
      </c>
      <c r="G16" s="35">
        <v>8</v>
      </c>
      <c r="H16" s="10" t="s">
        <v>19</v>
      </c>
      <c r="I16" s="310">
        <v>8</v>
      </c>
      <c r="J16" s="38">
        <f t="shared" si="0"/>
        <v>12.5</v>
      </c>
      <c r="K16" s="310" t="s">
        <v>33</v>
      </c>
      <c r="L16" s="38">
        <f t="shared" si="1"/>
        <v>0</v>
      </c>
      <c r="M16" s="41">
        <f t="shared" si="2"/>
        <v>12.5</v>
      </c>
      <c r="O16" s="174" t="s">
        <v>90</v>
      </c>
      <c r="P16" s="175" t="s">
        <v>296</v>
      </c>
      <c r="Q16" s="176" t="s">
        <v>171</v>
      </c>
      <c r="R16" s="177" t="s">
        <v>297</v>
      </c>
      <c r="S16" s="276" t="s">
        <v>19</v>
      </c>
      <c r="T16" s="174" t="s">
        <v>105</v>
      </c>
      <c r="U16" s="175">
        <v>6</v>
      </c>
      <c r="V16" s="175" t="s">
        <v>32</v>
      </c>
    </row>
    <row r="17" spans="1:22" ht="18" customHeight="1" x14ac:dyDescent="0.2">
      <c r="A17" s="33">
        <v>15</v>
      </c>
      <c r="B17" s="175" t="s">
        <v>277</v>
      </c>
      <c r="C17" s="176" t="s">
        <v>157</v>
      </c>
      <c r="D17" s="177" t="s">
        <v>278</v>
      </c>
      <c r="F17" s="174">
        <v>5</v>
      </c>
      <c r="G17" s="35">
        <v>7</v>
      </c>
      <c r="H17" s="10" t="s">
        <v>18</v>
      </c>
      <c r="I17" s="310" t="s">
        <v>33</v>
      </c>
      <c r="J17" s="38">
        <f t="shared" si="0"/>
        <v>0</v>
      </c>
      <c r="K17" s="310" t="s">
        <v>33</v>
      </c>
      <c r="L17" s="38">
        <f t="shared" si="1"/>
        <v>0</v>
      </c>
      <c r="M17" s="41">
        <f t="shared" si="2"/>
        <v>0</v>
      </c>
      <c r="O17" s="174" t="s">
        <v>91</v>
      </c>
      <c r="P17" s="175" t="s">
        <v>298</v>
      </c>
      <c r="Q17" s="176" t="s">
        <v>174</v>
      </c>
      <c r="R17" s="177" t="s">
        <v>299</v>
      </c>
      <c r="S17" s="276" t="s">
        <v>19</v>
      </c>
      <c r="T17" s="174" t="s">
        <v>178</v>
      </c>
      <c r="U17" s="175">
        <v>8</v>
      </c>
      <c r="V17" s="175" t="s">
        <v>33</v>
      </c>
    </row>
    <row r="18" spans="1:22" ht="15.75" customHeight="1" x14ac:dyDescent="0.2">
      <c r="I18" s="42"/>
      <c r="J18" s="40"/>
      <c r="L18" s="40"/>
      <c r="M18" s="73"/>
    </row>
    <row r="19" spans="1:22" ht="15.75" customHeight="1" x14ac:dyDescent="0.2">
      <c r="I19" s="42"/>
      <c r="M19" s="73"/>
    </row>
    <row r="20" spans="1:22" ht="15.75" customHeight="1" x14ac:dyDescent="0.2">
      <c r="I20" s="42"/>
      <c r="J20" s="40"/>
      <c r="K20" s="73"/>
    </row>
    <row r="21" spans="1:22" ht="15.75" customHeight="1" x14ac:dyDescent="0.2">
      <c r="I21" s="42"/>
      <c r="J21" s="40"/>
      <c r="K21" s="73"/>
    </row>
    <row r="22" spans="1:22" ht="15.75" customHeight="1" x14ac:dyDescent="0.2">
      <c r="I22" s="42"/>
      <c r="J22" s="40"/>
      <c r="K22" s="73"/>
    </row>
    <row r="23" spans="1:22" ht="15.75" customHeight="1" x14ac:dyDescent="0.2">
      <c r="I23" s="42"/>
      <c r="J23" s="40"/>
      <c r="K23" s="73"/>
    </row>
    <row r="24" spans="1:22" ht="15.75" customHeight="1" x14ac:dyDescent="0.2">
      <c r="I24" s="42"/>
      <c r="J24" s="40"/>
      <c r="K24" s="73"/>
    </row>
    <row r="25" spans="1:22" ht="15.75" customHeight="1" x14ac:dyDescent="0.2">
      <c r="I25" s="42"/>
      <c r="J25" s="40"/>
      <c r="K25" s="73"/>
    </row>
    <row r="26" spans="1:22" ht="15.75" customHeight="1" x14ac:dyDescent="0.2">
      <c r="I26" s="42"/>
      <c r="J26" s="40"/>
      <c r="K26" s="73"/>
    </row>
    <row r="27" spans="1:22" ht="15.75" customHeight="1" x14ac:dyDescent="0.2">
      <c r="I27" s="42"/>
      <c r="J27" s="40"/>
      <c r="K27" s="73"/>
    </row>
    <row r="28" spans="1:22" ht="15.75" customHeight="1" x14ac:dyDescent="0.2">
      <c r="J28" s="40"/>
      <c r="K28" s="73"/>
    </row>
    <row r="29" spans="1:22" ht="15.75" customHeight="1" x14ac:dyDescent="0.2">
      <c r="J29" s="40"/>
      <c r="K29" s="73"/>
    </row>
    <row r="30" spans="1:22" ht="15.75" customHeight="1" x14ac:dyDescent="0.2">
      <c r="J30" s="40"/>
      <c r="K30" s="73"/>
    </row>
    <row r="31" spans="1:22" ht="15.75" customHeight="1" x14ac:dyDescent="0.2">
      <c r="J31" s="40"/>
    </row>
    <row r="32" spans="1:22" ht="15.75" customHeight="1" x14ac:dyDescent="0.2">
      <c r="J32" s="40"/>
    </row>
    <row r="33" spans="10:12" ht="15.75" customHeight="1" x14ac:dyDescent="0.2">
      <c r="J33" s="40"/>
    </row>
    <row r="34" spans="10:12" ht="15.75" customHeight="1" x14ac:dyDescent="0.2">
      <c r="J34" s="40"/>
    </row>
    <row r="35" spans="10:12" ht="15.75" customHeight="1" x14ac:dyDescent="0.2">
      <c r="J35" s="40"/>
      <c r="L35" s="40"/>
    </row>
    <row r="36" spans="10:12" ht="15.75" customHeight="1" x14ac:dyDescent="0.2">
      <c r="J36" s="40"/>
      <c r="L36" s="40"/>
    </row>
    <row r="37" spans="10:12" ht="15.75" customHeight="1" x14ac:dyDescent="0.2">
      <c r="J37" s="40"/>
      <c r="L37" s="40"/>
    </row>
    <row r="38" spans="10:12" ht="15.75" customHeight="1" x14ac:dyDescent="0.2">
      <c r="J38" s="40"/>
      <c r="L38" s="40"/>
    </row>
    <row r="39" spans="10:12" ht="15.75" customHeight="1" x14ac:dyDescent="0.2">
      <c r="J39" s="40"/>
      <c r="L39" s="40"/>
    </row>
    <row r="40" spans="10:12" ht="15.75" customHeight="1" x14ac:dyDescent="0.2">
      <c r="J40" s="40"/>
      <c r="L40" s="40"/>
    </row>
    <row r="41" spans="10:12" ht="15.75" customHeight="1" x14ac:dyDescent="0.2">
      <c r="J41" s="40"/>
      <c r="L41" s="40"/>
    </row>
  </sheetData>
  <sortState ref="B3:M17">
    <sortCondition descending="1" ref="M3:M17"/>
  </sortState>
  <mergeCells count="2">
    <mergeCell ref="I2:J2"/>
    <mergeCell ref="K2:L2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85" zoomScaleNormal="85" workbookViewId="0"/>
  </sheetViews>
  <sheetFormatPr defaultColWidth="11.42578125" defaultRowHeight="15.75" customHeight="1" x14ac:dyDescent="0.2"/>
  <cols>
    <col min="1" max="1" width="5.5703125" style="122" customWidth="1"/>
    <col min="2" max="2" width="14.42578125" style="121" customWidth="1"/>
    <col min="3" max="3" width="16.28515625" style="121" bestFit="1" customWidth="1"/>
    <col min="4" max="4" width="36.7109375" style="125" bestFit="1" customWidth="1"/>
    <col min="5" max="5" width="1.28515625" style="73" customWidth="1"/>
    <col min="6" max="6" width="7.42578125" style="36" customWidth="1"/>
    <col min="7" max="7" width="7.42578125" style="43" customWidth="1"/>
    <col min="8" max="8" width="5.140625" style="32" bestFit="1" customWidth="1"/>
    <col min="9" max="9" width="5.5703125" style="39" customWidth="1"/>
    <col min="10" max="10" width="5.5703125" style="42" customWidth="1"/>
    <col min="11" max="11" width="5.5703125" style="40" customWidth="1"/>
    <col min="12" max="12" width="5.5703125" style="43" customWidth="1"/>
    <col min="13" max="13" width="5.5703125" style="40" customWidth="1"/>
    <col min="14" max="14" width="5.5703125" style="43" customWidth="1"/>
    <col min="15" max="15" width="9.85546875" style="40" customWidth="1"/>
    <col min="16" max="16" width="12.42578125" style="132" customWidth="1"/>
    <col min="17" max="17" width="5.5703125" style="2" customWidth="1"/>
    <col min="18" max="18" width="9.85546875" style="2" bestFit="1" customWidth="1"/>
    <col min="19" max="19" width="15.28515625" style="73" bestFit="1" customWidth="1"/>
    <col min="20" max="20" width="36.7109375" style="73" bestFit="1" customWidth="1"/>
    <col min="21" max="21" width="5.42578125" style="2" customWidth="1"/>
    <col min="22" max="22" width="4.28515625" style="2" customWidth="1"/>
    <col min="23" max="23" width="6.42578125" style="2" bestFit="1" customWidth="1"/>
    <col min="24" max="24" width="6.5703125" style="2" bestFit="1" customWidth="1"/>
    <col min="25" max="25" width="6.140625" style="2" customWidth="1"/>
    <col min="26" max="26" width="6.7109375" style="2" customWidth="1"/>
    <col min="27" max="16384" width="11.42578125" style="73"/>
  </cols>
  <sheetData>
    <row r="1" spans="1:26" ht="27" customHeight="1" x14ac:dyDescent="0.2">
      <c r="B1" s="60" t="s">
        <v>399</v>
      </c>
    </row>
    <row r="2" spans="1:26" ht="42" customHeight="1" x14ac:dyDescent="0.2">
      <c r="A2" s="33" t="s">
        <v>27</v>
      </c>
      <c r="B2" s="33" t="s">
        <v>28</v>
      </c>
      <c r="C2" s="33" t="s">
        <v>29</v>
      </c>
      <c r="D2" s="87" t="s">
        <v>40</v>
      </c>
      <c r="F2" s="33" t="s">
        <v>36</v>
      </c>
      <c r="G2" s="33" t="s">
        <v>35</v>
      </c>
      <c r="H2" s="33" t="s">
        <v>31</v>
      </c>
      <c r="I2" s="405" t="s">
        <v>41</v>
      </c>
      <c r="J2" s="406"/>
      <c r="K2" s="405" t="s">
        <v>42</v>
      </c>
      <c r="L2" s="406"/>
      <c r="M2" s="407" t="s">
        <v>43</v>
      </c>
      <c r="N2" s="406"/>
      <c r="O2" s="33" t="s">
        <v>39</v>
      </c>
      <c r="Q2" s="208" t="s">
        <v>27</v>
      </c>
      <c r="R2" s="209" t="s">
        <v>28</v>
      </c>
      <c r="S2" s="210" t="s">
        <v>29</v>
      </c>
      <c r="T2" s="210" t="s">
        <v>122</v>
      </c>
      <c r="U2" s="210"/>
      <c r="V2" s="211" t="s">
        <v>125</v>
      </c>
      <c r="W2" s="273" t="s">
        <v>123</v>
      </c>
      <c r="X2" s="273" t="s">
        <v>124</v>
      </c>
      <c r="Y2" s="273" t="s">
        <v>204</v>
      </c>
      <c r="Z2" s="316" t="s">
        <v>398</v>
      </c>
    </row>
    <row r="3" spans="1:26" ht="15.75" customHeight="1" x14ac:dyDescent="0.2">
      <c r="A3" s="33">
        <v>1</v>
      </c>
      <c r="B3" s="179" t="s">
        <v>353</v>
      </c>
      <c r="C3" s="176" t="s">
        <v>115</v>
      </c>
      <c r="D3" s="177" t="s">
        <v>354</v>
      </c>
      <c r="F3" s="174" t="s">
        <v>83</v>
      </c>
      <c r="G3" s="35">
        <v>5</v>
      </c>
      <c r="H3" s="10" t="s">
        <v>44</v>
      </c>
      <c r="I3" s="37">
        <v>1</v>
      </c>
      <c r="J3" s="38">
        <f t="shared" ref="J3:J23" si="0">IF(OR(I3="DSQ",I3="RAF",I3="DNC",I3="DPG"),0,IF(OR(I3="DNS",I3="DNF"),100*(($G3-$G3+1)/$G3)+10*(LOG($G3/$G3)),100*(($G3-I3+1)/$G3)+10*(LOG($G3/I3))))</f>
        <v>106.98970004336019</v>
      </c>
      <c r="K3" s="274">
        <v>1</v>
      </c>
      <c r="L3" s="38">
        <f t="shared" ref="L3:L23" si="1">IF(OR(K3="DSQ",K3="RAF",K3="DNC",K3="DPG"),0,IF(OR(K3="DNS",K3="DNF"),100*(($G3-$G3+1)/$G3)+10*(LOG($G3/$G3)),100*(($G3-K3+1)/$G3)+10*(LOG($G3/K3))))</f>
        <v>106.98970004336019</v>
      </c>
      <c r="M3" s="37">
        <v>1</v>
      </c>
      <c r="N3" s="38">
        <f t="shared" ref="N3:N23" si="2">IF(OR(M3="DSQ",M3="RAF",M3="DNC",M3="DPG"),0,IF(OR(M3="DNS",M3="DNF"),100*(($G3-$G3+1)/$G3)+10*(LOG($G3/$G3)),100*(($G3-M3+1)/$G3)+10*(LOG($G3/M3))))</f>
        <v>106.98970004336019</v>
      </c>
      <c r="O3" s="41">
        <f t="shared" ref="O3:O23" si="3">J3+L3+N3</f>
        <v>320.96910013008056</v>
      </c>
      <c r="Q3" s="279" t="s">
        <v>83</v>
      </c>
      <c r="R3" s="280" t="s">
        <v>364</v>
      </c>
      <c r="S3" s="281" t="s">
        <v>365</v>
      </c>
      <c r="T3" s="282" t="s">
        <v>366</v>
      </c>
      <c r="U3" s="283" t="s">
        <v>46</v>
      </c>
      <c r="V3" s="277">
        <v>7</v>
      </c>
      <c r="W3" s="283">
        <v>2</v>
      </c>
      <c r="X3" s="283">
        <v>1</v>
      </c>
      <c r="Y3" s="283">
        <v>2</v>
      </c>
      <c r="Z3" s="277" t="s">
        <v>89</v>
      </c>
    </row>
    <row r="4" spans="1:26" ht="15.75" customHeight="1" x14ac:dyDescent="0.2">
      <c r="A4" s="33">
        <v>2</v>
      </c>
      <c r="B4" s="179" t="s">
        <v>382</v>
      </c>
      <c r="C4" s="176" t="s">
        <v>136</v>
      </c>
      <c r="D4" s="177" t="s">
        <v>323</v>
      </c>
      <c r="F4" s="174" t="s">
        <v>83</v>
      </c>
      <c r="G4" s="35">
        <v>6</v>
      </c>
      <c r="H4" s="10" t="s">
        <v>5</v>
      </c>
      <c r="I4" s="37">
        <v>1</v>
      </c>
      <c r="J4" s="38">
        <f t="shared" si="0"/>
        <v>107.78151250383644</v>
      </c>
      <c r="K4" s="274">
        <v>2</v>
      </c>
      <c r="L4" s="38">
        <f t="shared" si="1"/>
        <v>88.104545880529969</v>
      </c>
      <c r="M4" s="37">
        <v>1</v>
      </c>
      <c r="N4" s="38">
        <f t="shared" si="2"/>
        <v>107.78151250383644</v>
      </c>
      <c r="O4" s="41">
        <f t="shared" si="3"/>
        <v>303.66757088820282</v>
      </c>
      <c r="Q4" s="284" t="s">
        <v>85</v>
      </c>
      <c r="R4" s="285" t="s">
        <v>367</v>
      </c>
      <c r="S4" s="286" t="s">
        <v>368</v>
      </c>
      <c r="T4" s="121" t="s">
        <v>348</v>
      </c>
      <c r="U4" s="122" t="s">
        <v>46</v>
      </c>
      <c r="V4" s="278">
        <v>7</v>
      </c>
      <c r="W4" s="122">
        <v>3</v>
      </c>
      <c r="X4" s="122">
        <v>2</v>
      </c>
      <c r="Y4" s="122">
        <v>3</v>
      </c>
      <c r="Z4" s="278" t="s">
        <v>91</v>
      </c>
    </row>
    <row r="5" spans="1:26" ht="15.75" customHeight="1" x14ac:dyDescent="0.2">
      <c r="A5" s="33">
        <v>3</v>
      </c>
      <c r="B5" s="179" t="s">
        <v>364</v>
      </c>
      <c r="C5" s="176" t="s">
        <v>365</v>
      </c>
      <c r="D5" s="177" t="s">
        <v>366</v>
      </c>
      <c r="F5" s="174" t="s">
        <v>83</v>
      </c>
      <c r="G5" s="35">
        <v>7</v>
      </c>
      <c r="H5" s="10" t="s">
        <v>46</v>
      </c>
      <c r="I5" s="37">
        <v>2</v>
      </c>
      <c r="J5" s="38">
        <f t="shared" si="0"/>
        <v>91.154966157788465</v>
      </c>
      <c r="K5" s="274">
        <v>1</v>
      </c>
      <c r="L5" s="38">
        <f t="shared" si="1"/>
        <v>108.45098040014257</v>
      </c>
      <c r="M5" s="37">
        <v>2</v>
      </c>
      <c r="N5" s="38">
        <f t="shared" si="2"/>
        <v>91.154966157788465</v>
      </c>
      <c r="O5" s="41">
        <f t="shared" si="3"/>
        <v>290.76091271571948</v>
      </c>
      <c r="Q5" s="284" t="s">
        <v>87</v>
      </c>
      <c r="R5" s="285" t="s">
        <v>284</v>
      </c>
      <c r="S5" s="286" t="s">
        <v>285</v>
      </c>
      <c r="T5" s="121" t="s">
        <v>345</v>
      </c>
      <c r="U5" s="122" t="s">
        <v>46</v>
      </c>
      <c r="V5" s="278">
        <v>7</v>
      </c>
      <c r="W5" s="122">
        <v>5</v>
      </c>
      <c r="X5" s="122">
        <v>3</v>
      </c>
      <c r="Y5" s="122">
        <v>1</v>
      </c>
      <c r="Z5" s="278" t="s">
        <v>86</v>
      </c>
    </row>
    <row r="6" spans="1:26" ht="15.75" customHeight="1" x14ac:dyDescent="0.2">
      <c r="A6" s="33">
        <v>4</v>
      </c>
      <c r="B6" s="179" t="s">
        <v>383</v>
      </c>
      <c r="C6" s="176" t="s">
        <v>256</v>
      </c>
      <c r="D6" s="177" t="s">
        <v>384</v>
      </c>
      <c r="F6" s="174" t="s">
        <v>85</v>
      </c>
      <c r="G6" s="35">
        <v>6</v>
      </c>
      <c r="H6" s="10" t="s">
        <v>5</v>
      </c>
      <c r="I6" s="37">
        <v>2</v>
      </c>
      <c r="J6" s="38">
        <f t="shared" si="0"/>
        <v>88.104545880529969</v>
      </c>
      <c r="K6" s="274">
        <v>1</v>
      </c>
      <c r="L6" s="38">
        <f t="shared" si="1"/>
        <v>107.78151250383644</v>
      </c>
      <c r="M6" s="37">
        <v>2</v>
      </c>
      <c r="N6" s="38">
        <f t="shared" si="2"/>
        <v>88.104545880529969</v>
      </c>
      <c r="O6" s="41">
        <f t="shared" si="3"/>
        <v>283.99060426489638</v>
      </c>
      <c r="Q6" s="284" t="s">
        <v>84</v>
      </c>
      <c r="R6" s="285" t="s">
        <v>369</v>
      </c>
      <c r="S6" s="286" t="s">
        <v>370</v>
      </c>
      <c r="T6" s="121" t="s">
        <v>371</v>
      </c>
      <c r="U6" s="122" t="s">
        <v>46</v>
      </c>
      <c r="V6" s="278">
        <v>7</v>
      </c>
      <c r="W6" s="122">
        <v>1</v>
      </c>
      <c r="X6" s="122">
        <v>5</v>
      </c>
      <c r="Y6" s="122">
        <v>4</v>
      </c>
      <c r="Z6" s="278" t="s">
        <v>94</v>
      </c>
    </row>
    <row r="7" spans="1:26" ht="15.75" customHeight="1" x14ac:dyDescent="0.2">
      <c r="A7" s="33">
        <v>5</v>
      </c>
      <c r="B7" s="179" t="s">
        <v>211</v>
      </c>
      <c r="C7" s="176" t="s">
        <v>394</v>
      </c>
      <c r="D7" s="177" t="s">
        <v>395</v>
      </c>
      <c r="F7" s="174" t="s">
        <v>83</v>
      </c>
      <c r="G7" s="35">
        <v>3</v>
      </c>
      <c r="H7" s="10" t="s">
        <v>6</v>
      </c>
      <c r="I7" s="37">
        <v>2</v>
      </c>
      <c r="J7" s="38">
        <f t="shared" si="0"/>
        <v>68.427579257223471</v>
      </c>
      <c r="K7" s="274">
        <v>1</v>
      </c>
      <c r="L7" s="38">
        <f t="shared" si="1"/>
        <v>104.77121254719663</v>
      </c>
      <c r="M7" s="37">
        <v>1</v>
      </c>
      <c r="N7" s="38">
        <f t="shared" si="2"/>
        <v>104.77121254719663</v>
      </c>
      <c r="O7" s="41">
        <f t="shared" si="3"/>
        <v>277.97000435161669</v>
      </c>
      <c r="Q7" s="284" t="s">
        <v>89</v>
      </c>
      <c r="R7" s="285" t="s">
        <v>291</v>
      </c>
      <c r="S7" s="286" t="s">
        <v>292</v>
      </c>
      <c r="T7" s="121" t="s">
        <v>372</v>
      </c>
      <c r="U7" s="122" t="s">
        <v>46</v>
      </c>
      <c r="V7" s="278">
        <v>7</v>
      </c>
      <c r="W7" s="122">
        <v>4</v>
      </c>
      <c r="X7" s="122">
        <v>4</v>
      </c>
      <c r="Y7" s="122" t="s">
        <v>32</v>
      </c>
      <c r="Z7" s="278" t="s">
        <v>92</v>
      </c>
    </row>
    <row r="8" spans="1:26" ht="15.75" customHeight="1" x14ac:dyDescent="0.2">
      <c r="A8" s="33">
        <v>6</v>
      </c>
      <c r="B8" s="179" t="s">
        <v>367</v>
      </c>
      <c r="C8" s="176" t="s">
        <v>368</v>
      </c>
      <c r="D8" s="177" t="s">
        <v>348</v>
      </c>
      <c r="F8" s="174" t="s">
        <v>85</v>
      </c>
      <c r="G8" s="35">
        <v>7</v>
      </c>
      <c r="H8" s="10" t="s">
        <v>46</v>
      </c>
      <c r="I8" s="37">
        <v>3</v>
      </c>
      <c r="J8" s="38">
        <f t="shared" si="0"/>
        <v>75.108339281517374</v>
      </c>
      <c r="K8" s="274">
        <v>2</v>
      </c>
      <c r="L8" s="38">
        <f t="shared" si="1"/>
        <v>91.154966157788465</v>
      </c>
      <c r="M8" s="37">
        <v>3</v>
      </c>
      <c r="N8" s="38">
        <f t="shared" si="2"/>
        <v>75.108339281517374</v>
      </c>
      <c r="O8" s="41">
        <f t="shared" si="3"/>
        <v>241.37164472082321</v>
      </c>
      <c r="Q8" s="284" t="s">
        <v>93</v>
      </c>
      <c r="R8" s="285" t="s">
        <v>373</v>
      </c>
      <c r="S8" s="286" t="s">
        <v>186</v>
      </c>
      <c r="T8" s="121" t="s">
        <v>344</v>
      </c>
      <c r="U8" s="122" t="s">
        <v>46</v>
      </c>
      <c r="V8" s="278">
        <v>7</v>
      </c>
      <c r="W8" s="122">
        <v>6</v>
      </c>
      <c r="X8" s="122">
        <v>6</v>
      </c>
      <c r="Y8" s="122">
        <v>5</v>
      </c>
      <c r="Z8" s="278" t="s">
        <v>178</v>
      </c>
    </row>
    <row r="9" spans="1:26" ht="15.75" customHeight="1" x14ac:dyDescent="0.2">
      <c r="A9" s="33">
        <v>7</v>
      </c>
      <c r="B9" s="179" t="s">
        <v>377</v>
      </c>
      <c r="C9" s="176" t="s">
        <v>193</v>
      </c>
      <c r="D9" s="177" t="s">
        <v>378</v>
      </c>
      <c r="F9" s="174" t="s">
        <v>85</v>
      </c>
      <c r="G9" s="35">
        <v>5</v>
      </c>
      <c r="H9" s="10" t="s">
        <v>44</v>
      </c>
      <c r="I9" s="37">
        <v>3</v>
      </c>
      <c r="J9" s="38">
        <f t="shared" si="0"/>
        <v>62.218487496163561</v>
      </c>
      <c r="K9" s="274">
        <v>2</v>
      </c>
      <c r="L9" s="38">
        <f t="shared" si="1"/>
        <v>83.979400086720375</v>
      </c>
      <c r="M9" s="37">
        <v>2</v>
      </c>
      <c r="N9" s="38">
        <f t="shared" si="2"/>
        <v>83.979400086720375</v>
      </c>
      <c r="O9" s="41">
        <f t="shared" si="3"/>
        <v>230.17728766960431</v>
      </c>
      <c r="Q9" s="288" t="s">
        <v>90</v>
      </c>
      <c r="R9" s="289" t="s">
        <v>374</v>
      </c>
      <c r="S9" s="290" t="s">
        <v>375</v>
      </c>
      <c r="T9" s="291" t="s">
        <v>376</v>
      </c>
      <c r="U9" s="287" t="s">
        <v>46</v>
      </c>
      <c r="V9" s="292">
        <v>7</v>
      </c>
      <c r="W9" s="287">
        <v>7</v>
      </c>
      <c r="X9" s="287">
        <v>7</v>
      </c>
      <c r="Y9" s="287" t="s">
        <v>32</v>
      </c>
      <c r="Z9" s="292" t="s">
        <v>202</v>
      </c>
    </row>
    <row r="10" spans="1:26" ht="15.75" customHeight="1" x14ac:dyDescent="0.2">
      <c r="A10" s="33">
        <v>8</v>
      </c>
      <c r="B10" s="179" t="s">
        <v>284</v>
      </c>
      <c r="C10" s="176" t="s">
        <v>285</v>
      </c>
      <c r="D10" s="177" t="s">
        <v>345</v>
      </c>
      <c r="F10" s="174" t="s">
        <v>87</v>
      </c>
      <c r="G10" s="35">
        <v>7</v>
      </c>
      <c r="H10" s="10" t="s">
        <v>46</v>
      </c>
      <c r="I10" s="37">
        <v>5</v>
      </c>
      <c r="J10" s="38">
        <f t="shared" si="0"/>
        <v>44.318423213925236</v>
      </c>
      <c r="K10" s="274">
        <v>3</v>
      </c>
      <c r="L10" s="38">
        <f t="shared" si="1"/>
        <v>75.108339281517374</v>
      </c>
      <c r="M10" s="37">
        <v>1</v>
      </c>
      <c r="N10" s="38">
        <f t="shared" si="2"/>
        <v>108.45098040014257</v>
      </c>
      <c r="O10" s="41">
        <f t="shared" si="3"/>
        <v>227.87774289558519</v>
      </c>
      <c r="Q10" s="279" t="s">
        <v>83</v>
      </c>
      <c r="R10" s="280" t="s">
        <v>353</v>
      </c>
      <c r="S10" s="281" t="s">
        <v>115</v>
      </c>
      <c r="T10" s="282" t="s">
        <v>354</v>
      </c>
      <c r="U10" s="283" t="s">
        <v>44</v>
      </c>
      <c r="V10" s="277">
        <v>5</v>
      </c>
      <c r="W10" s="283">
        <v>1</v>
      </c>
      <c r="X10" s="283">
        <v>1</v>
      </c>
      <c r="Y10" s="283">
        <v>1</v>
      </c>
      <c r="Z10" s="277" t="s">
        <v>87</v>
      </c>
    </row>
    <row r="11" spans="1:26" ht="15.75" customHeight="1" x14ac:dyDescent="0.2">
      <c r="A11" s="33">
        <v>9</v>
      </c>
      <c r="B11" s="179" t="s">
        <v>369</v>
      </c>
      <c r="C11" s="176" t="s">
        <v>370</v>
      </c>
      <c r="D11" s="177" t="s">
        <v>371</v>
      </c>
      <c r="F11" s="174" t="s">
        <v>84</v>
      </c>
      <c r="G11" s="35">
        <v>7</v>
      </c>
      <c r="H11" s="10" t="s">
        <v>46</v>
      </c>
      <c r="I11" s="37">
        <v>1</v>
      </c>
      <c r="J11" s="38">
        <f t="shared" si="0"/>
        <v>108.45098040014257</v>
      </c>
      <c r="K11" s="274">
        <v>5</v>
      </c>
      <c r="L11" s="38">
        <f t="shared" si="1"/>
        <v>44.318423213925236</v>
      </c>
      <c r="M11" s="37">
        <v>4</v>
      </c>
      <c r="N11" s="38">
        <f t="shared" si="2"/>
        <v>59.573237629720083</v>
      </c>
      <c r="O11" s="41">
        <f t="shared" si="3"/>
        <v>212.34264124378791</v>
      </c>
      <c r="Q11" s="284" t="s">
        <v>85</v>
      </c>
      <c r="R11" s="285" t="s">
        <v>377</v>
      </c>
      <c r="S11" s="286" t="s">
        <v>193</v>
      </c>
      <c r="T11" s="121" t="s">
        <v>378</v>
      </c>
      <c r="U11" s="122" t="s">
        <v>44</v>
      </c>
      <c r="V11" s="278">
        <v>5</v>
      </c>
      <c r="W11" s="122">
        <v>3</v>
      </c>
      <c r="X11" s="122">
        <v>2</v>
      </c>
      <c r="Y11" s="122">
        <v>2</v>
      </c>
      <c r="Z11" s="278" t="s">
        <v>90</v>
      </c>
    </row>
    <row r="12" spans="1:26" ht="15.75" customHeight="1" x14ac:dyDescent="0.2">
      <c r="A12" s="33">
        <v>10</v>
      </c>
      <c r="B12" s="179" t="s">
        <v>314</v>
      </c>
      <c r="C12" s="176" t="s">
        <v>262</v>
      </c>
      <c r="D12" s="177" t="s">
        <v>396</v>
      </c>
      <c r="F12" s="174" t="s">
        <v>85</v>
      </c>
      <c r="G12" s="35">
        <v>3</v>
      </c>
      <c r="H12" s="10" t="s">
        <v>6</v>
      </c>
      <c r="I12" s="37">
        <v>1</v>
      </c>
      <c r="J12" s="38">
        <f t="shared" si="0"/>
        <v>104.77121254719663</v>
      </c>
      <c r="K12" s="274">
        <v>2</v>
      </c>
      <c r="L12" s="38">
        <f t="shared" si="1"/>
        <v>68.427579257223471</v>
      </c>
      <c r="M12" s="37">
        <v>3</v>
      </c>
      <c r="N12" s="38">
        <f t="shared" si="2"/>
        <v>33.333333333333329</v>
      </c>
      <c r="O12" s="41">
        <f t="shared" si="3"/>
        <v>206.53212513775344</v>
      </c>
      <c r="Q12" s="284" t="s">
        <v>87</v>
      </c>
      <c r="R12" s="285" t="s">
        <v>379</v>
      </c>
      <c r="S12" s="286" t="s">
        <v>116</v>
      </c>
      <c r="T12" s="121" t="s">
        <v>358</v>
      </c>
      <c r="U12" s="122" t="s">
        <v>44</v>
      </c>
      <c r="V12" s="278">
        <v>5</v>
      </c>
      <c r="W12" s="122">
        <v>2</v>
      </c>
      <c r="X12" s="122">
        <v>4</v>
      </c>
      <c r="Y12" s="122">
        <v>3</v>
      </c>
      <c r="Z12" s="278" t="s">
        <v>86</v>
      </c>
    </row>
    <row r="13" spans="1:26" ht="15.75" customHeight="1" x14ac:dyDescent="0.2">
      <c r="A13" s="33">
        <v>11</v>
      </c>
      <c r="B13" s="179" t="s">
        <v>379</v>
      </c>
      <c r="C13" s="176" t="s">
        <v>116</v>
      </c>
      <c r="D13" s="177" t="s">
        <v>358</v>
      </c>
      <c r="F13" s="174" t="s">
        <v>87</v>
      </c>
      <c r="G13" s="35">
        <v>5</v>
      </c>
      <c r="H13" s="10" t="s">
        <v>44</v>
      </c>
      <c r="I13" s="37">
        <v>2</v>
      </c>
      <c r="J13" s="38">
        <f t="shared" si="0"/>
        <v>83.979400086720375</v>
      </c>
      <c r="K13" s="274">
        <v>4</v>
      </c>
      <c r="L13" s="38">
        <f t="shared" si="1"/>
        <v>40.969100130080562</v>
      </c>
      <c r="M13" s="37">
        <v>3</v>
      </c>
      <c r="N13" s="38">
        <f t="shared" si="2"/>
        <v>62.218487496163561</v>
      </c>
      <c r="O13" s="41">
        <f t="shared" si="3"/>
        <v>187.1669877129645</v>
      </c>
      <c r="Q13" s="284" t="s">
        <v>84</v>
      </c>
      <c r="R13" s="285" t="s">
        <v>355</v>
      </c>
      <c r="S13" s="286" t="s">
        <v>133</v>
      </c>
      <c r="T13" s="121" t="s">
        <v>380</v>
      </c>
      <c r="U13" s="122" t="s">
        <v>44</v>
      </c>
      <c r="V13" s="278">
        <v>5</v>
      </c>
      <c r="W13" s="122">
        <v>4</v>
      </c>
      <c r="X13" s="122">
        <v>3</v>
      </c>
      <c r="Y13" s="122" t="s">
        <v>32</v>
      </c>
      <c r="Z13" s="278" t="s">
        <v>88</v>
      </c>
    </row>
    <row r="14" spans="1:26" ht="15.75" customHeight="1" x14ac:dyDescent="0.2">
      <c r="A14" s="33">
        <v>12</v>
      </c>
      <c r="B14" s="179" t="s">
        <v>385</v>
      </c>
      <c r="C14" s="176" t="s">
        <v>386</v>
      </c>
      <c r="D14" s="177" t="s">
        <v>387</v>
      </c>
      <c r="F14" s="174" t="s">
        <v>87</v>
      </c>
      <c r="G14" s="35">
        <v>6</v>
      </c>
      <c r="H14" s="10" t="s">
        <v>5</v>
      </c>
      <c r="I14" s="37">
        <v>3</v>
      </c>
      <c r="J14" s="38">
        <f t="shared" si="0"/>
        <v>69.67696662330647</v>
      </c>
      <c r="K14" s="274">
        <v>3</v>
      </c>
      <c r="L14" s="38">
        <f t="shared" si="1"/>
        <v>69.67696662330647</v>
      </c>
      <c r="M14" s="37" t="s">
        <v>32</v>
      </c>
      <c r="N14" s="38">
        <f t="shared" si="2"/>
        <v>16.666666666666664</v>
      </c>
      <c r="O14" s="41">
        <f t="shared" si="3"/>
        <v>156.0205999132796</v>
      </c>
      <c r="Q14" s="288" t="s">
        <v>89</v>
      </c>
      <c r="R14" s="289" t="s">
        <v>298</v>
      </c>
      <c r="S14" s="290" t="s">
        <v>381</v>
      </c>
      <c r="T14" s="291" t="s">
        <v>299</v>
      </c>
      <c r="U14" s="287" t="s">
        <v>44</v>
      </c>
      <c r="V14" s="292">
        <v>5</v>
      </c>
      <c r="W14" s="287">
        <v>5</v>
      </c>
      <c r="X14" s="287">
        <v>5</v>
      </c>
      <c r="Y14" s="287">
        <v>4</v>
      </c>
      <c r="Z14" s="292" t="s">
        <v>104</v>
      </c>
    </row>
    <row r="15" spans="1:26" ht="15.75" customHeight="1" x14ac:dyDescent="0.2">
      <c r="A15" s="33">
        <v>13</v>
      </c>
      <c r="B15" s="179" t="s">
        <v>397</v>
      </c>
      <c r="C15" s="176" t="s">
        <v>173</v>
      </c>
      <c r="D15" s="177" t="s">
        <v>308</v>
      </c>
      <c r="F15" s="174" t="s">
        <v>87</v>
      </c>
      <c r="G15" s="35">
        <v>3</v>
      </c>
      <c r="H15" s="10" t="s">
        <v>6</v>
      </c>
      <c r="I15" s="37">
        <v>3</v>
      </c>
      <c r="J15" s="38">
        <f t="shared" si="0"/>
        <v>33.333333333333329</v>
      </c>
      <c r="K15" s="274" t="s">
        <v>32</v>
      </c>
      <c r="L15" s="38">
        <f t="shared" si="1"/>
        <v>33.333333333333329</v>
      </c>
      <c r="M15" s="37">
        <v>2</v>
      </c>
      <c r="N15" s="38">
        <f t="shared" si="2"/>
        <v>68.427579257223471</v>
      </c>
      <c r="O15" s="41">
        <f t="shared" si="3"/>
        <v>135.09424592389013</v>
      </c>
      <c r="Q15" s="279" t="s">
        <v>83</v>
      </c>
      <c r="R15" s="280" t="s">
        <v>382</v>
      </c>
      <c r="S15" s="281" t="s">
        <v>136</v>
      </c>
      <c r="T15" s="282" t="s">
        <v>323</v>
      </c>
      <c r="U15" s="283" t="s">
        <v>5</v>
      </c>
      <c r="V15" s="277">
        <v>6</v>
      </c>
      <c r="W15" s="283">
        <v>1</v>
      </c>
      <c r="X15" s="283">
        <v>2</v>
      </c>
      <c r="Y15" s="283">
        <v>1</v>
      </c>
      <c r="Z15" s="277" t="s">
        <v>84</v>
      </c>
    </row>
    <row r="16" spans="1:26" ht="15.75" customHeight="1" x14ac:dyDescent="0.2">
      <c r="A16" s="33">
        <v>14</v>
      </c>
      <c r="B16" s="179" t="s">
        <v>291</v>
      </c>
      <c r="C16" s="176" t="s">
        <v>292</v>
      </c>
      <c r="D16" s="177" t="s">
        <v>372</v>
      </c>
      <c r="F16" s="174" t="s">
        <v>89</v>
      </c>
      <c r="G16" s="35">
        <v>7</v>
      </c>
      <c r="H16" s="10" t="s">
        <v>46</v>
      </c>
      <c r="I16" s="37">
        <v>4</v>
      </c>
      <c r="J16" s="38">
        <f t="shared" si="0"/>
        <v>59.573237629720083</v>
      </c>
      <c r="K16" s="274">
        <v>4</v>
      </c>
      <c r="L16" s="38">
        <f t="shared" si="1"/>
        <v>59.573237629720083</v>
      </c>
      <c r="M16" s="37" t="s">
        <v>32</v>
      </c>
      <c r="N16" s="38">
        <f t="shared" si="2"/>
        <v>14.285714285714285</v>
      </c>
      <c r="O16" s="41">
        <f t="shared" si="3"/>
        <v>133.43218954515444</v>
      </c>
      <c r="Q16" s="284" t="s">
        <v>85</v>
      </c>
      <c r="R16" s="285" t="s">
        <v>383</v>
      </c>
      <c r="S16" s="286" t="s">
        <v>256</v>
      </c>
      <c r="T16" s="121" t="s">
        <v>384</v>
      </c>
      <c r="U16" s="122" t="s">
        <v>5</v>
      </c>
      <c r="V16" s="278">
        <v>6</v>
      </c>
      <c r="W16" s="122">
        <v>2</v>
      </c>
      <c r="X16" s="122">
        <v>1</v>
      </c>
      <c r="Y16" s="122">
        <v>2</v>
      </c>
      <c r="Z16" s="278" t="s">
        <v>89</v>
      </c>
    </row>
    <row r="17" spans="1:26" ht="15.75" customHeight="1" x14ac:dyDescent="0.2">
      <c r="A17" s="33">
        <v>15</v>
      </c>
      <c r="B17" s="179" t="s">
        <v>355</v>
      </c>
      <c r="C17" s="176" t="s">
        <v>133</v>
      </c>
      <c r="D17" s="177" t="s">
        <v>380</v>
      </c>
      <c r="F17" s="174" t="s">
        <v>84</v>
      </c>
      <c r="G17" s="35">
        <v>5</v>
      </c>
      <c r="H17" s="10" t="s">
        <v>44</v>
      </c>
      <c r="I17" s="37">
        <v>4</v>
      </c>
      <c r="J17" s="38">
        <f t="shared" si="0"/>
        <v>40.969100130080562</v>
      </c>
      <c r="K17" s="274">
        <v>3</v>
      </c>
      <c r="L17" s="38">
        <f t="shared" si="1"/>
        <v>62.218487496163561</v>
      </c>
      <c r="M17" s="37" t="s">
        <v>32</v>
      </c>
      <c r="N17" s="38">
        <f t="shared" si="2"/>
        <v>20</v>
      </c>
      <c r="O17" s="41">
        <f t="shared" si="3"/>
        <v>123.18758762624412</v>
      </c>
      <c r="Q17" s="284" t="s">
        <v>87</v>
      </c>
      <c r="R17" s="285" t="s">
        <v>385</v>
      </c>
      <c r="S17" s="286" t="s">
        <v>386</v>
      </c>
      <c r="T17" s="121" t="s">
        <v>387</v>
      </c>
      <c r="U17" s="122" t="s">
        <v>5</v>
      </c>
      <c r="V17" s="278">
        <v>6</v>
      </c>
      <c r="W17" s="122">
        <v>3</v>
      </c>
      <c r="X17" s="122">
        <v>3</v>
      </c>
      <c r="Y17" s="122" t="s">
        <v>32</v>
      </c>
      <c r="Z17" s="278" t="s">
        <v>88</v>
      </c>
    </row>
    <row r="18" spans="1:26" ht="15.75" customHeight="1" x14ac:dyDescent="0.2">
      <c r="A18" s="33">
        <v>16</v>
      </c>
      <c r="B18" s="179" t="s">
        <v>334</v>
      </c>
      <c r="C18" s="176" t="s">
        <v>335</v>
      </c>
      <c r="D18" s="177" t="s">
        <v>336</v>
      </c>
      <c r="F18" s="174" t="s">
        <v>84</v>
      </c>
      <c r="G18" s="35">
        <v>6</v>
      </c>
      <c r="H18" s="10" t="s">
        <v>5</v>
      </c>
      <c r="I18" s="37" t="s">
        <v>32</v>
      </c>
      <c r="J18" s="38">
        <f t="shared" si="0"/>
        <v>16.666666666666664</v>
      </c>
      <c r="K18" s="274">
        <v>5</v>
      </c>
      <c r="L18" s="38">
        <f t="shared" si="1"/>
        <v>34.12514579380958</v>
      </c>
      <c r="M18" s="37">
        <v>3</v>
      </c>
      <c r="N18" s="38">
        <f t="shared" si="2"/>
        <v>69.67696662330647</v>
      </c>
      <c r="O18" s="41">
        <f t="shared" si="3"/>
        <v>120.46877908378272</v>
      </c>
      <c r="Q18" s="284" t="s">
        <v>84</v>
      </c>
      <c r="R18" s="285" t="s">
        <v>334</v>
      </c>
      <c r="S18" s="286" t="s">
        <v>335</v>
      </c>
      <c r="T18" s="121" t="s">
        <v>336</v>
      </c>
      <c r="U18" s="122" t="s">
        <v>5</v>
      </c>
      <c r="V18" s="278">
        <v>6</v>
      </c>
      <c r="W18" s="122" t="s">
        <v>32</v>
      </c>
      <c r="X18" s="122">
        <v>5</v>
      </c>
      <c r="Y18" s="122">
        <v>3</v>
      </c>
      <c r="Z18" s="278" t="s">
        <v>105</v>
      </c>
    </row>
    <row r="19" spans="1:26" ht="15.75" customHeight="1" x14ac:dyDescent="0.2">
      <c r="A19" s="33">
        <v>17</v>
      </c>
      <c r="B19" s="179" t="s">
        <v>388</v>
      </c>
      <c r="C19" s="176" t="s">
        <v>389</v>
      </c>
      <c r="D19" s="177" t="s">
        <v>390</v>
      </c>
      <c r="F19" s="174" t="s">
        <v>89</v>
      </c>
      <c r="G19" s="35">
        <v>6</v>
      </c>
      <c r="H19" s="10" t="s">
        <v>5</v>
      </c>
      <c r="I19" s="37">
        <v>4</v>
      </c>
      <c r="J19" s="38">
        <f t="shared" si="0"/>
        <v>51.760912590556813</v>
      </c>
      <c r="K19" s="274">
        <v>4</v>
      </c>
      <c r="L19" s="38">
        <f t="shared" si="1"/>
        <v>51.760912590556813</v>
      </c>
      <c r="M19" s="37" t="s">
        <v>32</v>
      </c>
      <c r="N19" s="38">
        <f t="shared" si="2"/>
        <v>16.666666666666664</v>
      </c>
      <c r="O19" s="41">
        <f t="shared" si="3"/>
        <v>120.18849184778028</v>
      </c>
      <c r="Q19" s="284" t="s">
        <v>89</v>
      </c>
      <c r="R19" s="285" t="s">
        <v>388</v>
      </c>
      <c r="S19" s="286" t="s">
        <v>389</v>
      </c>
      <c r="T19" s="121" t="s">
        <v>390</v>
      </c>
      <c r="U19" s="122" t="s">
        <v>5</v>
      </c>
      <c r="V19" s="278">
        <v>6</v>
      </c>
      <c r="W19" s="122">
        <v>4</v>
      </c>
      <c r="X19" s="122">
        <v>4</v>
      </c>
      <c r="Y19" s="122" t="s">
        <v>32</v>
      </c>
      <c r="Z19" s="278" t="s">
        <v>105</v>
      </c>
    </row>
    <row r="20" spans="1:26" ht="15.75" customHeight="1" x14ac:dyDescent="0.2">
      <c r="A20" s="33">
        <v>18</v>
      </c>
      <c r="B20" s="179" t="s">
        <v>373</v>
      </c>
      <c r="C20" s="176" t="s">
        <v>186</v>
      </c>
      <c r="D20" s="177" t="s">
        <v>344</v>
      </c>
      <c r="F20" s="174" t="s">
        <v>93</v>
      </c>
      <c r="G20" s="35">
        <v>7</v>
      </c>
      <c r="H20" s="10" t="s">
        <v>46</v>
      </c>
      <c r="I20" s="37">
        <v>6</v>
      </c>
      <c r="J20" s="38">
        <f t="shared" si="0"/>
        <v>29.2408964677347</v>
      </c>
      <c r="K20" s="274">
        <v>6</v>
      </c>
      <c r="L20" s="38">
        <f t="shared" si="1"/>
        <v>29.2408964677347</v>
      </c>
      <c r="M20" s="37">
        <v>5</v>
      </c>
      <c r="N20" s="38">
        <f t="shared" si="2"/>
        <v>44.318423213925236</v>
      </c>
      <c r="O20" s="41">
        <f t="shared" si="3"/>
        <v>102.80021614939463</v>
      </c>
      <c r="Q20" s="288" t="s">
        <v>93</v>
      </c>
      <c r="R20" s="289" t="s">
        <v>391</v>
      </c>
      <c r="S20" s="290" t="s">
        <v>392</v>
      </c>
      <c r="T20" s="291" t="s">
        <v>393</v>
      </c>
      <c r="U20" s="287" t="s">
        <v>5</v>
      </c>
      <c r="V20" s="292">
        <v>6</v>
      </c>
      <c r="W20" s="287">
        <v>5</v>
      </c>
      <c r="X20" s="287" t="s">
        <v>32</v>
      </c>
      <c r="Y20" s="287" t="s">
        <v>32</v>
      </c>
      <c r="Z20" s="292" t="s">
        <v>98</v>
      </c>
    </row>
    <row r="21" spans="1:26" ht="15.75" customHeight="1" x14ac:dyDescent="0.2">
      <c r="A21" s="33">
        <v>19</v>
      </c>
      <c r="B21" s="179" t="s">
        <v>298</v>
      </c>
      <c r="C21" s="176" t="s">
        <v>381</v>
      </c>
      <c r="D21" s="177" t="s">
        <v>299</v>
      </c>
      <c r="F21" s="174" t="s">
        <v>89</v>
      </c>
      <c r="G21" s="35">
        <v>5</v>
      </c>
      <c r="H21" s="10" t="s">
        <v>44</v>
      </c>
      <c r="I21" s="37">
        <v>5</v>
      </c>
      <c r="J21" s="38">
        <f t="shared" si="0"/>
        <v>20</v>
      </c>
      <c r="K21" s="274">
        <v>5</v>
      </c>
      <c r="L21" s="38">
        <f t="shared" si="1"/>
        <v>20</v>
      </c>
      <c r="M21" s="37">
        <v>4</v>
      </c>
      <c r="N21" s="38">
        <f t="shared" si="2"/>
        <v>40.969100130080562</v>
      </c>
      <c r="O21" s="41">
        <f t="shared" si="3"/>
        <v>80.969100130080562</v>
      </c>
      <c r="Q21" s="279" t="s">
        <v>83</v>
      </c>
      <c r="R21" s="280" t="s">
        <v>211</v>
      </c>
      <c r="S21" s="281" t="s">
        <v>394</v>
      </c>
      <c r="T21" s="282" t="s">
        <v>395</v>
      </c>
      <c r="U21" s="283" t="s">
        <v>6</v>
      </c>
      <c r="V21" s="277">
        <v>3</v>
      </c>
      <c r="W21" s="283">
        <v>2</v>
      </c>
      <c r="X21" s="283">
        <v>1</v>
      </c>
      <c r="Y21" s="283">
        <v>1</v>
      </c>
      <c r="Z21" s="277" t="s">
        <v>84</v>
      </c>
    </row>
    <row r="22" spans="1:26" ht="15.75" customHeight="1" x14ac:dyDescent="0.2">
      <c r="A22" s="33">
        <v>20</v>
      </c>
      <c r="B22" s="179" t="s">
        <v>391</v>
      </c>
      <c r="C22" s="176" t="s">
        <v>392</v>
      </c>
      <c r="D22" s="177" t="s">
        <v>393</v>
      </c>
      <c r="F22" s="174" t="s">
        <v>93</v>
      </c>
      <c r="G22" s="35">
        <v>6</v>
      </c>
      <c r="H22" s="10" t="s">
        <v>5</v>
      </c>
      <c r="I22" s="37">
        <v>5</v>
      </c>
      <c r="J22" s="38">
        <f t="shared" si="0"/>
        <v>34.12514579380958</v>
      </c>
      <c r="K22" s="274" t="s">
        <v>32</v>
      </c>
      <c r="L22" s="38">
        <f t="shared" si="1"/>
        <v>16.666666666666664</v>
      </c>
      <c r="M22" s="37" t="s">
        <v>32</v>
      </c>
      <c r="N22" s="38">
        <f t="shared" si="2"/>
        <v>16.666666666666664</v>
      </c>
      <c r="O22" s="41">
        <f t="shared" si="3"/>
        <v>67.458479127142908</v>
      </c>
      <c r="Q22" s="284" t="s">
        <v>85</v>
      </c>
      <c r="R22" s="285" t="s">
        <v>314</v>
      </c>
      <c r="S22" s="286" t="s">
        <v>262</v>
      </c>
      <c r="T22" s="121" t="s">
        <v>396</v>
      </c>
      <c r="U22" s="122" t="s">
        <v>6</v>
      </c>
      <c r="V22" s="278">
        <v>3</v>
      </c>
      <c r="W22" s="122">
        <v>1</v>
      </c>
      <c r="X22" s="122">
        <v>2</v>
      </c>
      <c r="Y22" s="122">
        <v>3</v>
      </c>
      <c r="Z22" s="278" t="s">
        <v>93</v>
      </c>
    </row>
    <row r="23" spans="1:26" ht="15.75" customHeight="1" x14ac:dyDescent="0.2">
      <c r="A23" s="33">
        <v>21</v>
      </c>
      <c r="B23" s="179" t="s">
        <v>374</v>
      </c>
      <c r="C23" s="176" t="s">
        <v>375</v>
      </c>
      <c r="D23" s="177" t="s">
        <v>376</v>
      </c>
      <c r="F23" s="174" t="s">
        <v>90</v>
      </c>
      <c r="G23" s="35">
        <v>7</v>
      </c>
      <c r="H23" s="10" t="s">
        <v>46</v>
      </c>
      <c r="I23" s="37">
        <v>7</v>
      </c>
      <c r="J23" s="38">
        <f t="shared" si="0"/>
        <v>14.285714285714285</v>
      </c>
      <c r="K23" s="274">
        <v>7</v>
      </c>
      <c r="L23" s="38">
        <f t="shared" si="1"/>
        <v>14.285714285714285</v>
      </c>
      <c r="M23" s="37" t="s">
        <v>32</v>
      </c>
      <c r="N23" s="38">
        <f t="shared" si="2"/>
        <v>14.285714285714285</v>
      </c>
      <c r="O23" s="41">
        <f t="shared" si="3"/>
        <v>42.857142857142854</v>
      </c>
      <c r="Q23" s="288" t="s">
        <v>87</v>
      </c>
      <c r="R23" s="289" t="s">
        <v>397</v>
      </c>
      <c r="S23" s="290" t="s">
        <v>173</v>
      </c>
      <c r="T23" s="291" t="s">
        <v>308</v>
      </c>
      <c r="U23" s="287" t="s">
        <v>6</v>
      </c>
      <c r="V23" s="292">
        <v>3</v>
      </c>
      <c r="W23" s="287">
        <v>3</v>
      </c>
      <c r="X23" s="287" t="s">
        <v>32</v>
      </c>
      <c r="Y23" s="287">
        <v>2</v>
      </c>
      <c r="Z23" s="292" t="s">
        <v>86</v>
      </c>
    </row>
    <row r="24" spans="1:26" ht="15.75" customHeight="1" x14ac:dyDescent="0.2">
      <c r="J24" s="40"/>
      <c r="L24" s="40"/>
      <c r="N24" s="132"/>
    </row>
    <row r="25" spans="1:26" ht="15.75" customHeight="1" x14ac:dyDescent="0.2">
      <c r="J25" s="40"/>
      <c r="L25" s="40"/>
      <c r="N25" s="132"/>
    </row>
    <row r="26" spans="1:26" ht="15.75" customHeight="1" x14ac:dyDescent="0.2">
      <c r="I26" s="40"/>
      <c r="J26" s="40"/>
      <c r="L26" s="40"/>
      <c r="M26" s="132"/>
      <c r="N26" s="2"/>
      <c r="O26" s="2"/>
      <c r="P26" s="73"/>
      <c r="Q26" s="73"/>
      <c r="S26" s="2"/>
      <c r="T26" s="2"/>
      <c r="X26" s="73"/>
      <c r="Y26" s="73"/>
      <c r="Z26" s="73"/>
    </row>
    <row r="27" spans="1:26" ht="15.75" customHeight="1" x14ac:dyDescent="0.2">
      <c r="I27" s="40"/>
      <c r="J27" s="40"/>
      <c r="L27" s="40"/>
      <c r="M27" s="132"/>
      <c r="N27" s="2"/>
      <c r="O27" s="2"/>
      <c r="P27" s="73"/>
      <c r="Q27" s="73"/>
      <c r="S27" s="2"/>
      <c r="T27" s="2"/>
      <c r="X27" s="73"/>
      <c r="Y27" s="73"/>
      <c r="Z27" s="73"/>
    </row>
    <row r="28" spans="1:26" ht="15.75" customHeight="1" x14ac:dyDescent="0.2">
      <c r="I28" s="40"/>
      <c r="J28" s="40"/>
      <c r="L28" s="40"/>
      <c r="M28" s="132"/>
      <c r="N28" s="2"/>
      <c r="O28" s="2"/>
      <c r="P28" s="73"/>
      <c r="Q28" s="73"/>
      <c r="S28" s="2"/>
      <c r="T28" s="2"/>
      <c r="X28" s="73"/>
      <c r="Y28" s="73"/>
      <c r="Z28" s="73"/>
    </row>
    <row r="29" spans="1:26" ht="15.75" customHeight="1" x14ac:dyDescent="0.2">
      <c r="I29" s="40"/>
      <c r="J29" s="40"/>
      <c r="L29" s="40"/>
      <c r="M29" s="132"/>
      <c r="N29" s="2"/>
      <c r="O29" s="2"/>
      <c r="P29" s="73"/>
      <c r="Q29" s="73"/>
      <c r="S29" s="2"/>
      <c r="T29" s="2"/>
      <c r="X29" s="73"/>
      <c r="Y29" s="73"/>
      <c r="Z29" s="73"/>
    </row>
    <row r="30" spans="1:26" ht="15.75" customHeight="1" x14ac:dyDescent="0.2">
      <c r="I30" s="40"/>
      <c r="J30" s="40"/>
      <c r="L30" s="40"/>
      <c r="M30" s="132"/>
      <c r="N30" s="2"/>
      <c r="O30" s="2"/>
      <c r="P30" s="73"/>
      <c r="Q30" s="73"/>
      <c r="S30" s="2"/>
      <c r="T30" s="2"/>
      <c r="X30" s="73"/>
      <c r="Y30" s="73"/>
      <c r="Z30" s="73"/>
    </row>
    <row r="31" spans="1:26" ht="15.75" customHeight="1" x14ac:dyDescent="0.2">
      <c r="I31" s="40"/>
      <c r="J31" s="40"/>
      <c r="L31" s="40"/>
      <c r="M31" s="132"/>
      <c r="N31" s="2"/>
      <c r="O31" s="2"/>
      <c r="P31" s="73"/>
      <c r="Q31" s="73"/>
      <c r="S31" s="2"/>
      <c r="T31" s="2"/>
      <c r="X31" s="73"/>
      <c r="Y31" s="73"/>
      <c r="Z31" s="73"/>
    </row>
    <row r="32" spans="1:26" ht="15.75" customHeight="1" x14ac:dyDescent="0.2">
      <c r="I32" s="40"/>
      <c r="J32" s="40"/>
      <c r="L32" s="40"/>
      <c r="M32" s="132"/>
      <c r="N32" s="2"/>
      <c r="O32" s="2"/>
      <c r="P32" s="73"/>
      <c r="Q32" s="73"/>
      <c r="S32" s="2"/>
      <c r="T32" s="2"/>
      <c r="X32" s="73"/>
      <c r="Y32" s="73"/>
      <c r="Z32" s="73"/>
    </row>
    <row r="33" spans="9:26" ht="15.75" customHeight="1" x14ac:dyDescent="0.2">
      <c r="I33" s="40"/>
      <c r="J33" s="40"/>
      <c r="L33" s="40"/>
      <c r="M33" s="132"/>
      <c r="N33" s="2"/>
      <c r="O33" s="2"/>
      <c r="P33" s="73"/>
      <c r="Q33" s="73"/>
      <c r="S33" s="2"/>
      <c r="T33" s="2"/>
      <c r="X33" s="73"/>
      <c r="Y33" s="73"/>
      <c r="Z33" s="73"/>
    </row>
    <row r="34" spans="9:26" ht="15.75" customHeight="1" x14ac:dyDescent="0.2">
      <c r="I34" s="40"/>
      <c r="J34" s="40"/>
      <c r="L34" s="40"/>
      <c r="M34" s="132"/>
      <c r="N34" s="2"/>
      <c r="O34" s="2"/>
      <c r="P34" s="73"/>
      <c r="Q34" s="73"/>
      <c r="S34" s="2"/>
      <c r="T34" s="2"/>
      <c r="X34" s="73"/>
      <c r="Y34" s="73"/>
      <c r="Z34" s="73"/>
    </row>
    <row r="35" spans="9:26" ht="15.75" customHeight="1" x14ac:dyDescent="0.2">
      <c r="I35" s="40"/>
      <c r="J35" s="40"/>
      <c r="L35" s="40"/>
      <c r="M35" s="132"/>
      <c r="N35" s="2"/>
      <c r="O35" s="2"/>
      <c r="P35" s="73"/>
      <c r="Q35" s="73"/>
      <c r="S35" s="2"/>
      <c r="T35" s="2"/>
      <c r="X35" s="73"/>
      <c r="Y35" s="73"/>
      <c r="Z35" s="73"/>
    </row>
    <row r="36" spans="9:26" ht="15.75" customHeight="1" x14ac:dyDescent="0.2">
      <c r="I36" s="40"/>
      <c r="J36" s="40"/>
      <c r="L36" s="40"/>
      <c r="M36" s="132"/>
      <c r="N36" s="2"/>
      <c r="O36" s="2"/>
      <c r="P36" s="73"/>
      <c r="Q36" s="73"/>
      <c r="S36" s="2"/>
      <c r="T36" s="2"/>
      <c r="X36" s="73"/>
      <c r="Y36" s="73"/>
      <c r="Z36" s="73"/>
    </row>
    <row r="37" spans="9:26" ht="15.75" customHeight="1" x14ac:dyDescent="0.2">
      <c r="I37" s="40"/>
      <c r="J37" s="40"/>
      <c r="L37" s="40"/>
      <c r="M37" s="132"/>
      <c r="N37" s="2"/>
      <c r="O37" s="2"/>
      <c r="P37" s="73"/>
      <c r="Q37" s="73"/>
      <c r="S37" s="2"/>
      <c r="T37" s="2"/>
      <c r="X37" s="73"/>
      <c r="Y37" s="73"/>
      <c r="Z37" s="73"/>
    </row>
    <row r="38" spans="9:26" ht="15.75" customHeight="1" x14ac:dyDescent="0.2">
      <c r="I38" s="40"/>
      <c r="J38" s="40"/>
      <c r="L38" s="40"/>
      <c r="M38" s="132"/>
      <c r="N38" s="2"/>
      <c r="O38" s="2"/>
      <c r="P38" s="73"/>
      <c r="Q38" s="73"/>
      <c r="S38" s="2"/>
      <c r="T38" s="2"/>
      <c r="X38" s="73"/>
      <c r="Y38" s="73"/>
      <c r="Z38" s="73"/>
    </row>
    <row r="39" spans="9:26" ht="15.75" customHeight="1" x14ac:dyDescent="0.2">
      <c r="I39" s="40"/>
      <c r="J39" s="40"/>
      <c r="L39" s="40"/>
      <c r="M39" s="132"/>
      <c r="N39" s="2"/>
      <c r="O39" s="2"/>
      <c r="P39" s="73"/>
      <c r="Q39" s="73"/>
      <c r="S39" s="2"/>
      <c r="T39" s="2"/>
      <c r="X39" s="73"/>
      <c r="Y39" s="73"/>
      <c r="Z39" s="73"/>
    </row>
    <row r="40" spans="9:26" ht="15.75" customHeight="1" x14ac:dyDescent="0.2">
      <c r="I40" s="40"/>
      <c r="J40" s="40"/>
      <c r="L40" s="40"/>
      <c r="M40" s="132"/>
      <c r="N40" s="2"/>
      <c r="O40" s="2"/>
      <c r="P40" s="73"/>
      <c r="Q40" s="73"/>
      <c r="S40" s="2"/>
      <c r="T40" s="2"/>
      <c r="X40" s="73"/>
      <c r="Y40" s="73"/>
      <c r="Z40" s="73"/>
    </row>
    <row r="41" spans="9:26" ht="15.75" customHeight="1" x14ac:dyDescent="0.2">
      <c r="I41" s="132"/>
      <c r="J41" s="40"/>
      <c r="L41" s="40"/>
      <c r="M41" s="132"/>
      <c r="N41" s="2"/>
      <c r="O41" s="2"/>
      <c r="P41" s="73"/>
      <c r="Q41" s="73"/>
      <c r="S41" s="2"/>
      <c r="T41" s="2"/>
      <c r="X41" s="73"/>
      <c r="Y41" s="73"/>
      <c r="Z41" s="73"/>
    </row>
    <row r="42" spans="9:26" ht="15.75" customHeight="1" x14ac:dyDescent="0.2">
      <c r="I42" s="132"/>
      <c r="J42" s="40"/>
      <c r="L42" s="40"/>
      <c r="M42" s="132"/>
      <c r="N42" s="2"/>
      <c r="O42" s="2"/>
      <c r="P42" s="73"/>
      <c r="Q42" s="73"/>
      <c r="S42" s="2"/>
      <c r="T42" s="2"/>
      <c r="X42" s="73"/>
      <c r="Y42" s="73"/>
      <c r="Z42" s="73"/>
    </row>
    <row r="43" spans="9:26" ht="15.75" customHeight="1" x14ac:dyDescent="0.2">
      <c r="I43" s="132"/>
      <c r="J43" s="40"/>
      <c r="L43" s="40"/>
      <c r="M43" s="132"/>
      <c r="N43" s="2"/>
      <c r="O43" s="2"/>
      <c r="P43" s="73"/>
      <c r="Q43" s="73"/>
      <c r="S43" s="2"/>
      <c r="T43" s="2"/>
      <c r="X43" s="73"/>
      <c r="Y43" s="73"/>
      <c r="Z43" s="73"/>
    </row>
    <row r="44" spans="9:26" ht="15.75" customHeight="1" x14ac:dyDescent="0.2">
      <c r="I44" s="40"/>
      <c r="J44" s="40"/>
      <c r="L44" s="40"/>
      <c r="M44" s="132"/>
      <c r="N44" s="2"/>
      <c r="O44" s="2"/>
      <c r="P44" s="73"/>
      <c r="Q44" s="73"/>
      <c r="S44" s="2"/>
      <c r="T44" s="2"/>
      <c r="X44" s="73"/>
      <c r="Y44" s="73"/>
      <c r="Z44" s="73"/>
    </row>
    <row r="45" spans="9:26" ht="15.75" customHeight="1" x14ac:dyDescent="0.2">
      <c r="I45" s="40"/>
      <c r="J45" s="40"/>
      <c r="L45" s="40"/>
      <c r="M45" s="132"/>
      <c r="N45" s="2"/>
      <c r="O45" s="2"/>
      <c r="P45" s="73"/>
      <c r="Q45" s="73"/>
      <c r="S45" s="2"/>
      <c r="T45" s="2"/>
      <c r="X45" s="73"/>
      <c r="Y45" s="73"/>
      <c r="Z45" s="73"/>
    </row>
    <row r="46" spans="9:26" ht="15.75" customHeight="1" x14ac:dyDescent="0.2">
      <c r="I46" s="40"/>
      <c r="J46" s="40"/>
      <c r="L46" s="40"/>
      <c r="M46" s="132"/>
      <c r="N46" s="2"/>
      <c r="O46" s="2"/>
      <c r="P46" s="73"/>
      <c r="Q46" s="73"/>
      <c r="S46" s="2"/>
      <c r="T46" s="2"/>
      <c r="X46" s="73"/>
      <c r="Y46" s="73"/>
      <c r="Z46" s="73"/>
    </row>
    <row r="47" spans="9:26" ht="15.75" customHeight="1" x14ac:dyDescent="0.2">
      <c r="J47" s="40"/>
      <c r="L47" s="40"/>
      <c r="N47" s="40"/>
    </row>
    <row r="48" spans="9:26" ht="15.75" customHeight="1" x14ac:dyDescent="0.2">
      <c r="J48" s="40"/>
      <c r="L48" s="40"/>
      <c r="N48" s="40"/>
    </row>
    <row r="49" spans="10:14" ht="15.75" customHeight="1" x14ac:dyDescent="0.2">
      <c r="J49" s="40"/>
      <c r="L49" s="40"/>
      <c r="N49" s="40"/>
    </row>
  </sheetData>
  <sortState ref="B3:O23">
    <sortCondition descending="1" ref="L3:L23"/>
  </sortState>
  <mergeCells count="3">
    <mergeCell ref="I2:J2"/>
    <mergeCell ref="M2:N2"/>
    <mergeCell ref="K2:L2"/>
  </mergeCells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="80" zoomScaleNormal="80" workbookViewId="0"/>
  </sheetViews>
  <sheetFormatPr defaultColWidth="11.42578125" defaultRowHeight="15.75" customHeight="1" x14ac:dyDescent="0.2"/>
  <cols>
    <col min="1" max="1" width="5.5703125" style="122" customWidth="1"/>
    <col min="2" max="2" width="12.28515625" style="122" customWidth="1"/>
    <col min="3" max="3" width="29.7109375" style="121" bestFit="1" customWidth="1"/>
    <col min="4" max="4" width="36.7109375" style="125" bestFit="1" customWidth="1"/>
    <col min="5" max="5" width="1" style="73" customWidth="1"/>
    <col min="6" max="6" width="8" style="36" customWidth="1"/>
    <col min="7" max="7" width="7.42578125" style="43" customWidth="1"/>
    <col min="8" max="8" width="5.140625" style="36" bestFit="1" customWidth="1"/>
    <col min="9" max="9" width="5.5703125" style="39" customWidth="1"/>
    <col min="10" max="10" width="5.5703125" style="42" customWidth="1"/>
    <col min="11" max="11" width="5.5703125" style="40" customWidth="1"/>
    <col min="12" max="12" width="5.5703125" style="43" customWidth="1"/>
    <col min="13" max="13" width="5.5703125" style="40" customWidth="1"/>
    <col min="14" max="14" width="5.5703125" style="43" customWidth="1"/>
    <col min="15" max="15" width="11.140625" style="40" customWidth="1"/>
    <col min="16" max="16" width="17.5703125" style="132" customWidth="1"/>
    <col min="17" max="17" width="6.42578125" style="132" customWidth="1"/>
    <col min="18" max="18" width="12.5703125" style="173" customWidth="1"/>
    <col min="19" max="19" width="31" style="132" bestFit="1" customWidth="1"/>
    <col min="20" max="20" width="36.7109375" style="132" bestFit="1" customWidth="1"/>
    <col min="21" max="21" width="5.140625" style="132" bestFit="1" customWidth="1"/>
    <col min="22" max="22" width="7.140625" style="132" bestFit="1" customWidth="1"/>
    <col min="23" max="25" width="5.85546875" style="132" bestFit="1" customWidth="1"/>
    <col min="26" max="16384" width="11.42578125" style="73"/>
  </cols>
  <sheetData>
    <row r="1" spans="1:25" ht="24.75" customHeight="1" x14ac:dyDescent="0.2">
      <c r="B1" s="158" t="s">
        <v>301</v>
      </c>
      <c r="R1" s="133" t="s">
        <v>14</v>
      </c>
    </row>
    <row r="2" spans="1:25" ht="42" customHeight="1" x14ac:dyDescent="0.2">
      <c r="A2" s="33" t="s">
        <v>27</v>
      </c>
      <c r="B2" s="33" t="s">
        <v>28</v>
      </c>
      <c r="C2" s="33" t="s">
        <v>29</v>
      </c>
      <c r="D2" s="87" t="s">
        <v>40</v>
      </c>
      <c r="F2" s="33" t="s">
        <v>36</v>
      </c>
      <c r="G2" s="33" t="s">
        <v>35</v>
      </c>
      <c r="H2" s="33" t="s">
        <v>31</v>
      </c>
      <c r="I2" s="405" t="s">
        <v>41</v>
      </c>
      <c r="J2" s="406"/>
      <c r="K2" s="405" t="s">
        <v>42</v>
      </c>
      <c r="L2" s="406"/>
      <c r="M2" s="407" t="s">
        <v>43</v>
      </c>
      <c r="N2" s="406"/>
      <c r="O2" s="33" t="s">
        <v>39</v>
      </c>
      <c r="Q2" s="174" t="s">
        <v>27</v>
      </c>
      <c r="R2" s="174" t="s">
        <v>28</v>
      </c>
      <c r="S2" s="174" t="s">
        <v>29</v>
      </c>
      <c r="T2" s="174" t="s">
        <v>29</v>
      </c>
      <c r="U2" s="174"/>
      <c r="V2" s="174" t="s">
        <v>11</v>
      </c>
      <c r="W2" s="174" t="s">
        <v>68</v>
      </c>
      <c r="X2" s="174" t="s">
        <v>69</v>
      </c>
      <c r="Y2" s="174" t="s">
        <v>70</v>
      </c>
    </row>
    <row r="3" spans="1:25" ht="18" customHeight="1" x14ac:dyDescent="0.2">
      <c r="A3" s="33">
        <v>1</v>
      </c>
      <c r="B3" s="178" t="s">
        <v>302</v>
      </c>
      <c r="C3" s="176" t="s">
        <v>303</v>
      </c>
      <c r="D3" s="177" t="s">
        <v>304</v>
      </c>
      <c r="F3" s="174" t="s">
        <v>83</v>
      </c>
      <c r="G3" s="35">
        <v>6</v>
      </c>
      <c r="H3" s="10" t="s">
        <v>5</v>
      </c>
      <c r="I3" s="37">
        <v>1</v>
      </c>
      <c r="J3" s="38">
        <f t="shared" ref="J3:J30" si="0">IF(OR(I3="DSQ",I3="RAF",I3="DNC",I3="DPG"),0,IF(OR(I3="DNS",I3="DNF"),100*(($G3-$G3+1)/$G3)+10*(LOG($G3/$G3)),100*(($G3-I3+1)/$G3)+10*(LOG($G3/I3))))</f>
        <v>107.78151250383644</v>
      </c>
      <c r="K3" s="310">
        <v>1</v>
      </c>
      <c r="L3" s="38">
        <f t="shared" ref="L3:L30" si="1">IF(OR(K3="DSQ",K3="RAF",K3="DNC",K3="DPG"),0,IF(OR(K3="DNS",K3="DNF"),100*(($G3-$G3+1)/$G3)+10*(LOG($G3/$G3)),100*(($G3-K3+1)/$G3)+10*(LOG($G3/K3))))</f>
        <v>107.78151250383644</v>
      </c>
      <c r="M3" s="37">
        <v>1</v>
      </c>
      <c r="N3" s="38">
        <f t="shared" ref="N3:N30" si="2">IF(OR(M3="DSQ",M3="RAF",M3="DNC",M3="DPG"),0,IF(OR(M3="DNS",M3="DNF"),100*(($G3-$G3+1)/$G3)+10*(LOG($G3/$G3)),100*(($G3-M3+1)/$G3)+10*(LOG($G3/M3))))</f>
        <v>107.78151250383644</v>
      </c>
      <c r="O3" s="41">
        <f t="shared" ref="O3:O30" si="3">J3+L3+N3</f>
        <v>323.34453751150932</v>
      </c>
      <c r="Q3" s="364" t="s">
        <v>83</v>
      </c>
      <c r="R3" s="365" t="s">
        <v>302</v>
      </c>
      <c r="S3" s="366" t="s">
        <v>303</v>
      </c>
      <c r="T3" s="367" t="s">
        <v>304</v>
      </c>
      <c r="U3" s="368" t="s">
        <v>5</v>
      </c>
      <c r="V3" s="364" t="s">
        <v>87</v>
      </c>
      <c r="W3" s="365">
        <v>1</v>
      </c>
      <c r="X3" s="365">
        <v>1</v>
      </c>
      <c r="Y3" s="365">
        <v>1</v>
      </c>
    </row>
    <row r="4" spans="1:25" ht="18" customHeight="1" x14ac:dyDescent="0.2">
      <c r="A4" s="33">
        <v>2</v>
      </c>
      <c r="B4" s="175" t="s">
        <v>307</v>
      </c>
      <c r="C4" s="176" t="s">
        <v>173</v>
      </c>
      <c r="D4" s="177" t="s">
        <v>308</v>
      </c>
      <c r="F4" s="174" t="s">
        <v>87</v>
      </c>
      <c r="G4" s="35">
        <v>6</v>
      </c>
      <c r="H4" s="10" t="s">
        <v>5</v>
      </c>
      <c r="I4" s="37">
        <v>4</v>
      </c>
      <c r="J4" s="38">
        <f t="shared" si="0"/>
        <v>51.760912590556813</v>
      </c>
      <c r="K4" s="310">
        <v>2</v>
      </c>
      <c r="L4" s="38">
        <f t="shared" si="1"/>
        <v>88.104545880529969</v>
      </c>
      <c r="M4" s="37">
        <v>2</v>
      </c>
      <c r="N4" s="38">
        <f t="shared" si="2"/>
        <v>88.104545880529969</v>
      </c>
      <c r="O4" s="41">
        <f t="shared" si="3"/>
        <v>227.97000435161675</v>
      </c>
      <c r="Q4" s="364" t="s">
        <v>85</v>
      </c>
      <c r="R4" s="365" t="s">
        <v>305</v>
      </c>
      <c r="S4" s="366" t="s">
        <v>147</v>
      </c>
      <c r="T4" s="367" t="s">
        <v>306</v>
      </c>
      <c r="U4" s="368" t="s">
        <v>5</v>
      </c>
      <c r="V4" s="364" t="s">
        <v>96</v>
      </c>
      <c r="W4" s="365">
        <v>2</v>
      </c>
      <c r="X4" s="365">
        <v>2</v>
      </c>
      <c r="Y4" s="365" t="s">
        <v>32</v>
      </c>
    </row>
    <row r="5" spans="1:25" ht="18" customHeight="1" x14ac:dyDescent="0.2">
      <c r="A5" s="33">
        <v>3</v>
      </c>
      <c r="B5" s="175" t="s">
        <v>305</v>
      </c>
      <c r="C5" s="176" t="s">
        <v>147</v>
      </c>
      <c r="D5" s="177" t="s">
        <v>306</v>
      </c>
      <c r="F5" s="174" t="s">
        <v>85</v>
      </c>
      <c r="G5" s="35">
        <v>6</v>
      </c>
      <c r="H5" s="10" t="s">
        <v>5</v>
      </c>
      <c r="I5" s="37">
        <v>2</v>
      </c>
      <c r="J5" s="38">
        <f t="shared" si="0"/>
        <v>88.104545880529969</v>
      </c>
      <c r="K5" s="310">
        <v>3</v>
      </c>
      <c r="L5" s="38">
        <f t="shared" si="1"/>
        <v>69.67696662330647</v>
      </c>
      <c r="M5" s="37">
        <v>3</v>
      </c>
      <c r="N5" s="38">
        <f t="shared" si="2"/>
        <v>69.67696662330647</v>
      </c>
      <c r="O5" s="41">
        <f t="shared" si="3"/>
        <v>227.45847912714291</v>
      </c>
      <c r="Q5" s="364" t="s">
        <v>87</v>
      </c>
      <c r="R5" s="365" t="s">
        <v>307</v>
      </c>
      <c r="S5" s="366" t="s">
        <v>173</v>
      </c>
      <c r="T5" s="367" t="s">
        <v>308</v>
      </c>
      <c r="U5" s="368" t="s">
        <v>5</v>
      </c>
      <c r="V5" s="364" t="s">
        <v>104</v>
      </c>
      <c r="W5" s="365">
        <v>4</v>
      </c>
      <c r="X5" s="365">
        <v>3</v>
      </c>
      <c r="Y5" s="365" t="s">
        <v>33</v>
      </c>
    </row>
    <row r="6" spans="1:25" ht="18" customHeight="1" x14ac:dyDescent="0.2">
      <c r="A6" s="33">
        <v>4</v>
      </c>
      <c r="B6" s="175" t="s">
        <v>316</v>
      </c>
      <c r="C6" s="176" t="s">
        <v>185</v>
      </c>
      <c r="D6" s="177" t="s">
        <v>317</v>
      </c>
      <c r="F6" s="174" t="s">
        <v>83</v>
      </c>
      <c r="G6" s="35">
        <v>11</v>
      </c>
      <c r="H6" s="10" t="s">
        <v>6</v>
      </c>
      <c r="I6" s="37">
        <v>1</v>
      </c>
      <c r="J6" s="38">
        <f t="shared" si="0"/>
        <v>110.41392685158225</v>
      </c>
      <c r="K6" s="310">
        <v>7</v>
      </c>
      <c r="L6" s="38">
        <f t="shared" si="1"/>
        <v>47.417491905985138</v>
      </c>
      <c r="M6" s="37">
        <v>7</v>
      </c>
      <c r="N6" s="38">
        <f t="shared" si="2"/>
        <v>47.417491905985138</v>
      </c>
      <c r="O6" s="41">
        <f t="shared" si="3"/>
        <v>205.24891066355252</v>
      </c>
      <c r="Q6" s="364" t="s">
        <v>84</v>
      </c>
      <c r="R6" s="365" t="s">
        <v>309</v>
      </c>
      <c r="S6" s="366" t="s">
        <v>310</v>
      </c>
      <c r="T6" s="367" t="s">
        <v>311</v>
      </c>
      <c r="U6" s="368" t="s">
        <v>5</v>
      </c>
      <c r="V6" s="364" t="s">
        <v>178</v>
      </c>
      <c r="W6" s="365">
        <v>3</v>
      </c>
      <c r="X6" s="365" t="s">
        <v>33</v>
      </c>
      <c r="Y6" s="365" t="s">
        <v>33</v>
      </c>
    </row>
    <row r="7" spans="1:25" ht="18" customHeight="1" x14ac:dyDescent="0.2">
      <c r="A7" s="33">
        <v>5</v>
      </c>
      <c r="B7" s="175" t="s">
        <v>318</v>
      </c>
      <c r="C7" s="176" t="s">
        <v>319</v>
      </c>
      <c r="D7" s="177" t="s">
        <v>320</v>
      </c>
      <c r="F7" s="174" t="s">
        <v>85</v>
      </c>
      <c r="G7" s="35">
        <v>11</v>
      </c>
      <c r="H7" s="10" t="s">
        <v>6</v>
      </c>
      <c r="I7" s="37">
        <v>2</v>
      </c>
      <c r="J7" s="38">
        <f t="shared" si="0"/>
        <v>98.31271780403334</v>
      </c>
      <c r="K7" s="310">
        <v>8</v>
      </c>
      <c r="L7" s="38">
        <f t="shared" si="1"/>
        <v>37.746663345299183</v>
      </c>
      <c r="M7" s="37">
        <v>8</v>
      </c>
      <c r="N7" s="38">
        <f t="shared" si="2"/>
        <v>37.746663345299183</v>
      </c>
      <c r="O7" s="41">
        <f t="shared" si="3"/>
        <v>173.80604449463169</v>
      </c>
      <c r="Q7" s="364">
        <v>5</v>
      </c>
      <c r="R7" s="365" t="s">
        <v>100</v>
      </c>
      <c r="S7" s="366" t="s">
        <v>252</v>
      </c>
      <c r="T7" s="367" t="s">
        <v>313</v>
      </c>
      <c r="U7" s="368" t="s">
        <v>5</v>
      </c>
      <c r="V7" s="364" t="s">
        <v>107</v>
      </c>
      <c r="W7" s="365" t="s">
        <v>33</v>
      </c>
      <c r="X7" s="365" t="s">
        <v>33</v>
      </c>
      <c r="Y7" s="365" t="s">
        <v>33</v>
      </c>
    </row>
    <row r="8" spans="1:25" ht="18" customHeight="1" x14ac:dyDescent="0.2">
      <c r="A8" s="33">
        <v>6</v>
      </c>
      <c r="B8" s="178" t="s">
        <v>309</v>
      </c>
      <c r="C8" s="176" t="s">
        <v>310</v>
      </c>
      <c r="D8" s="177" t="s">
        <v>311</v>
      </c>
      <c r="F8" s="174" t="s">
        <v>84</v>
      </c>
      <c r="G8" s="35">
        <v>6</v>
      </c>
      <c r="H8" s="10" t="s">
        <v>5</v>
      </c>
      <c r="I8" s="37">
        <v>3</v>
      </c>
      <c r="J8" s="38">
        <f t="shared" si="0"/>
        <v>69.67696662330647</v>
      </c>
      <c r="K8" s="310">
        <v>4</v>
      </c>
      <c r="L8" s="38">
        <f t="shared" si="1"/>
        <v>51.760912590556813</v>
      </c>
      <c r="M8" s="37">
        <v>4</v>
      </c>
      <c r="N8" s="38">
        <f t="shared" si="2"/>
        <v>51.760912590556813</v>
      </c>
      <c r="O8" s="41">
        <f t="shared" si="3"/>
        <v>173.1987918044201</v>
      </c>
      <c r="Q8" s="364">
        <v>5</v>
      </c>
      <c r="R8" s="365" t="s">
        <v>314</v>
      </c>
      <c r="S8" s="366" t="s">
        <v>262</v>
      </c>
      <c r="T8" s="367" t="s">
        <v>315</v>
      </c>
      <c r="U8" s="368" t="s">
        <v>5</v>
      </c>
      <c r="V8" s="364" t="s">
        <v>107</v>
      </c>
      <c r="W8" s="365" t="s">
        <v>33</v>
      </c>
      <c r="X8" s="365" t="s">
        <v>33</v>
      </c>
      <c r="Y8" s="365" t="s">
        <v>33</v>
      </c>
    </row>
    <row r="9" spans="1:25" ht="18" customHeight="1" x14ac:dyDescent="0.2">
      <c r="A9" s="33">
        <v>7</v>
      </c>
      <c r="B9" s="175" t="s">
        <v>284</v>
      </c>
      <c r="C9" s="176" t="s">
        <v>285</v>
      </c>
      <c r="D9" s="177" t="s">
        <v>345</v>
      </c>
      <c r="F9" s="174" t="s">
        <v>85</v>
      </c>
      <c r="G9" s="35">
        <v>5</v>
      </c>
      <c r="H9" s="10" t="s">
        <v>46</v>
      </c>
      <c r="I9" s="37">
        <v>1</v>
      </c>
      <c r="J9" s="38">
        <f t="shared" si="0"/>
        <v>106.98970004336019</v>
      </c>
      <c r="K9" s="310" t="s">
        <v>32</v>
      </c>
      <c r="L9" s="38">
        <f t="shared" si="1"/>
        <v>20</v>
      </c>
      <c r="M9" s="37" t="s">
        <v>32</v>
      </c>
      <c r="N9" s="38">
        <f t="shared" si="2"/>
        <v>20</v>
      </c>
      <c r="O9" s="41">
        <f t="shared" si="3"/>
        <v>146.98970004336019</v>
      </c>
      <c r="Q9" s="174" t="s">
        <v>83</v>
      </c>
      <c r="R9" s="175" t="s">
        <v>316</v>
      </c>
      <c r="S9" s="176" t="s">
        <v>185</v>
      </c>
      <c r="T9" s="177" t="s">
        <v>317</v>
      </c>
      <c r="U9" s="276" t="s">
        <v>6</v>
      </c>
      <c r="V9" s="174" t="s">
        <v>89</v>
      </c>
      <c r="W9" s="175">
        <v>1</v>
      </c>
      <c r="X9" s="175">
        <v>3</v>
      </c>
      <c r="Y9" s="175">
        <v>1</v>
      </c>
    </row>
    <row r="10" spans="1:25" ht="18" customHeight="1" x14ac:dyDescent="0.2">
      <c r="A10" s="33">
        <v>8</v>
      </c>
      <c r="B10" s="175" t="s">
        <v>353</v>
      </c>
      <c r="C10" s="176" t="s">
        <v>115</v>
      </c>
      <c r="D10" s="177" t="s">
        <v>354</v>
      </c>
      <c r="F10" s="174" t="s">
        <v>83</v>
      </c>
      <c r="G10" s="35">
        <v>6</v>
      </c>
      <c r="H10" s="10" t="s">
        <v>44</v>
      </c>
      <c r="I10" s="37">
        <v>1</v>
      </c>
      <c r="J10" s="38">
        <f t="shared" si="0"/>
        <v>107.78151250383644</v>
      </c>
      <c r="K10" s="310" t="s">
        <v>32</v>
      </c>
      <c r="L10" s="38">
        <f t="shared" si="1"/>
        <v>16.666666666666664</v>
      </c>
      <c r="M10" s="37" t="s">
        <v>32</v>
      </c>
      <c r="N10" s="38">
        <f t="shared" si="2"/>
        <v>16.666666666666664</v>
      </c>
      <c r="O10" s="41">
        <f t="shared" si="3"/>
        <v>141.11484583716975</v>
      </c>
      <c r="Q10" s="174" t="s">
        <v>85</v>
      </c>
      <c r="R10" s="175" t="s">
        <v>318</v>
      </c>
      <c r="S10" s="176" t="s">
        <v>319</v>
      </c>
      <c r="T10" s="177" t="s">
        <v>320</v>
      </c>
      <c r="U10" s="276" t="s">
        <v>6</v>
      </c>
      <c r="V10" s="174" t="s">
        <v>93</v>
      </c>
      <c r="W10" s="175">
        <v>2</v>
      </c>
      <c r="X10" s="175">
        <v>1</v>
      </c>
      <c r="Y10" s="175">
        <v>3</v>
      </c>
    </row>
    <row r="11" spans="1:25" ht="18" customHeight="1" x14ac:dyDescent="0.2">
      <c r="A11" s="33">
        <v>9</v>
      </c>
      <c r="B11" s="175" t="s">
        <v>321</v>
      </c>
      <c r="C11" s="176" t="s">
        <v>256</v>
      </c>
      <c r="D11" s="177" t="s">
        <v>322</v>
      </c>
      <c r="F11" s="174" t="s">
        <v>87</v>
      </c>
      <c r="G11" s="35">
        <v>11</v>
      </c>
      <c r="H11" s="10" t="s">
        <v>6</v>
      </c>
      <c r="I11" s="37">
        <v>3</v>
      </c>
      <c r="J11" s="38">
        <f t="shared" si="0"/>
        <v>87.460896122567448</v>
      </c>
      <c r="K11" s="310">
        <v>10</v>
      </c>
      <c r="L11" s="38">
        <f t="shared" si="1"/>
        <v>18.595745033400433</v>
      </c>
      <c r="M11" s="37">
        <v>10</v>
      </c>
      <c r="N11" s="38">
        <f t="shared" si="2"/>
        <v>18.595745033400433</v>
      </c>
      <c r="O11" s="41">
        <f t="shared" si="3"/>
        <v>124.65238618936831</v>
      </c>
      <c r="Q11" s="174" t="s">
        <v>87</v>
      </c>
      <c r="R11" s="175" t="s">
        <v>321</v>
      </c>
      <c r="S11" s="176" t="s">
        <v>256</v>
      </c>
      <c r="T11" s="177" t="s">
        <v>322</v>
      </c>
      <c r="U11" s="276" t="s">
        <v>6</v>
      </c>
      <c r="V11" s="174" t="s">
        <v>86</v>
      </c>
      <c r="W11" s="175">
        <v>3</v>
      </c>
      <c r="X11" s="175">
        <v>2</v>
      </c>
      <c r="Y11" s="175">
        <v>4</v>
      </c>
    </row>
    <row r="12" spans="1:25" ht="18" customHeight="1" x14ac:dyDescent="0.2">
      <c r="A12" s="33">
        <v>10</v>
      </c>
      <c r="B12" s="175" t="s">
        <v>343</v>
      </c>
      <c r="C12" s="176" t="s">
        <v>186</v>
      </c>
      <c r="D12" s="177" t="s">
        <v>344</v>
      </c>
      <c r="F12" s="174" t="s">
        <v>83</v>
      </c>
      <c r="G12" s="35">
        <v>5</v>
      </c>
      <c r="H12" s="10" t="s">
        <v>46</v>
      </c>
      <c r="I12" s="37">
        <v>2</v>
      </c>
      <c r="J12" s="38">
        <f t="shared" si="0"/>
        <v>83.979400086720375</v>
      </c>
      <c r="K12" s="310" t="s">
        <v>32</v>
      </c>
      <c r="L12" s="38">
        <f t="shared" si="1"/>
        <v>20</v>
      </c>
      <c r="M12" s="37" t="s">
        <v>32</v>
      </c>
      <c r="N12" s="38">
        <f t="shared" si="2"/>
        <v>20</v>
      </c>
      <c r="O12" s="41">
        <f t="shared" si="3"/>
        <v>123.97940008672037</v>
      </c>
      <c r="Q12" s="174" t="s">
        <v>84</v>
      </c>
      <c r="R12" s="175" t="s">
        <v>82</v>
      </c>
      <c r="S12" s="176" t="s">
        <v>136</v>
      </c>
      <c r="T12" s="177" t="s">
        <v>323</v>
      </c>
      <c r="U12" s="276" t="s">
        <v>6</v>
      </c>
      <c r="V12" s="174" t="s">
        <v>98</v>
      </c>
      <c r="W12" s="175">
        <v>5</v>
      </c>
      <c r="X12" s="175" t="s">
        <v>32</v>
      </c>
      <c r="Y12" s="175">
        <v>2</v>
      </c>
    </row>
    <row r="13" spans="1:25" ht="18" customHeight="1" x14ac:dyDescent="0.2">
      <c r="A13" s="33">
        <v>11</v>
      </c>
      <c r="B13" s="178" t="s">
        <v>82</v>
      </c>
      <c r="C13" s="176" t="s">
        <v>136</v>
      </c>
      <c r="D13" s="177" t="s">
        <v>323</v>
      </c>
      <c r="F13" s="174" t="s">
        <v>84</v>
      </c>
      <c r="G13" s="35">
        <v>11</v>
      </c>
      <c r="H13" s="10" t="s">
        <v>6</v>
      </c>
      <c r="I13" s="37">
        <v>5</v>
      </c>
      <c r="J13" s="38">
        <f t="shared" si="0"/>
        <v>67.060590444585699</v>
      </c>
      <c r="K13" s="310">
        <v>9</v>
      </c>
      <c r="L13" s="38">
        <f t="shared" si="1"/>
        <v>28.144229029916271</v>
      </c>
      <c r="M13" s="37">
        <v>9</v>
      </c>
      <c r="N13" s="38">
        <f t="shared" si="2"/>
        <v>28.144229029916271</v>
      </c>
      <c r="O13" s="41">
        <f t="shared" si="3"/>
        <v>123.34904850441825</v>
      </c>
      <c r="Q13" s="174" t="s">
        <v>89</v>
      </c>
      <c r="R13" s="175" t="s">
        <v>324</v>
      </c>
      <c r="S13" s="176" t="s">
        <v>81</v>
      </c>
      <c r="T13" s="177" t="s">
        <v>325</v>
      </c>
      <c r="U13" s="276" t="s">
        <v>6</v>
      </c>
      <c r="V13" s="174" t="s">
        <v>108</v>
      </c>
      <c r="W13" s="175">
        <v>9</v>
      </c>
      <c r="X13" s="175" t="s">
        <v>32</v>
      </c>
      <c r="Y13" s="175">
        <v>5</v>
      </c>
    </row>
    <row r="14" spans="1:25" ht="18" customHeight="1" x14ac:dyDescent="0.2">
      <c r="A14" s="33">
        <v>12</v>
      </c>
      <c r="B14" s="175" t="s">
        <v>355</v>
      </c>
      <c r="C14" s="176" t="s">
        <v>133</v>
      </c>
      <c r="D14" s="177" t="s">
        <v>356</v>
      </c>
      <c r="F14" s="174" t="s">
        <v>85</v>
      </c>
      <c r="G14" s="35">
        <v>6</v>
      </c>
      <c r="H14" s="10" t="s">
        <v>44</v>
      </c>
      <c r="I14" s="37">
        <v>2</v>
      </c>
      <c r="J14" s="38">
        <f t="shared" si="0"/>
        <v>88.104545880529969</v>
      </c>
      <c r="K14" s="310" t="s">
        <v>32</v>
      </c>
      <c r="L14" s="38">
        <f t="shared" si="1"/>
        <v>16.666666666666664</v>
      </c>
      <c r="M14" s="37" t="s">
        <v>32</v>
      </c>
      <c r="N14" s="38">
        <f t="shared" si="2"/>
        <v>16.666666666666664</v>
      </c>
      <c r="O14" s="41">
        <f t="shared" si="3"/>
        <v>121.43787921386328</v>
      </c>
      <c r="Q14" s="174" t="s">
        <v>93</v>
      </c>
      <c r="R14" s="175" t="s">
        <v>326</v>
      </c>
      <c r="S14" s="176" t="s">
        <v>327</v>
      </c>
      <c r="T14" s="177" t="s">
        <v>328</v>
      </c>
      <c r="U14" s="276" t="s">
        <v>6</v>
      </c>
      <c r="V14" s="174" t="s">
        <v>237</v>
      </c>
      <c r="W14" s="175">
        <v>4</v>
      </c>
      <c r="X14" s="175" t="s">
        <v>32</v>
      </c>
      <c r="Y14" s="175" t="s">
        <v>32</v>
      </c>
    </row>
    <row r="15" spans="1:25" ht="18" customHeight="1" x14ac:dyDescent="0.2">
      <c r="A15" s="33">
        <v>13</v>
      </c>
      <c r="B15" s="175" t="s">
        <v>76</v>
      </c>
      <c r="C15" s="176" t="s">
        <v>132</v>
      </c>
      <c r="D15" s="177" t="s">
        <v>359</v>
      </c>
      <c r="F15" s="174" t="s">
        <v>84</v>
      </c>
      <c r="G15" s="35">
        <v>6</v>
      </c>
      <c r="H15" s="10" t="s">
        <v>44</v>
      </c>
      <c r="I15" s="256">
        <v>3</v>
      </c>
      <c r="J15" s="38">
        <f t="shared" si="0"/>
        <v>69.67696662330647</v>
      </c>
      <c r="K15" s="310" t="s">
        <v>32</v>
      </c>
      <c r="L15" s="38">
        <f t="shared" si="1"/>
        <v>16.666666666666664</v>
      </c>
      <c r="M15" s="256" t="s">
        <v>32</v>
      </c>
      <c r="N15" s="38">
        <f t="shared" si="2"/>
        <v>16.666666666666664</v>
      </c>
      <c r="O15" s="41">
        <f t="shared" si="3"/>
        <v>103.01029995663978</v>
      </c>
      <c r="Q15" s="174" t="s">
        <v>90</v>
      </c>
      <c r="R15" s="175" t="s">
        <v>207</v>
      </c>
      <c r="S15" s="176" t="s">
        <v>329</v>
      </c>
      <c r="T15" s="177" t="s">
        <v>330</v>
      </c>
      <c r="U15" s="276" t="s">
        <v>6</v>
      </c>
      <c r="V15" s="174" t="s">
        <v>241</v>
      </c>
      <c r="W15" s="175">
        <v>6</v>
      </c>
      <c r="X15" s="175" t="s">
        <v>32</v>
      </c>
      <c r="Y15" s="175" t="s">
        <v>33</v>
      </c>
    </row>
    <row r="16" spans="1:25" ht="18" customHeight="1" x14ac:dyDescent="0.2">
      <c r="A16" s="33">
        <v>14</v>
      </c>
      <c r="B16" s="175" t="s">
        <v>346</v>
      </c>
      <c r="C16" s="176" t="s">
        <v>347</v>
      </c>
      <c r="D16" s="177" t="s">
        <v>348</v>
      </c>
      <c r="F16" s="174" t="s">
        <v>87</v>
      </c>
      <c r="G16" s="35">
        <v>5</v>
      </c>
      <c r="H16" s="10" t="s">
        <v>46</v>
      </c>
      <c r="I16" s="310">
        <v>3</v>
      </c>
      <c r="J16" s="38">
        <f t="shared" si="0"/>
        <v>62.218487496163561</v>
      </c>
      <c r="K16" s="310" t="s">
        <v>32</v>
      </c>
      <c r="L16" s="38">
        <f t="shared" si="1"/>
        <v>20</v>
      </c>
      <c r="M16" s="310" t="s">
        <v>32</v>
      </c>
      <c r="N16" s="38">
        <f t="shared" si="2"/>
        <v>20</v>
      </c>
      <c r="O16" s="41">
        <f t="shared" si="3"/>
        <v>102.21848749616356</v>
      </c>
      <c r="Q16" s="174" t="s">
        <v>91</v>
      </c>
      <c r="R16" s="175" t="s">
        <v>331</v>
      </c>
      <c r="S16" s="176" t="s">
        <v>332</v>
      </c>
      <c r="T16" s="177" t="s">
        <v>333</v>
      </c>
      <c r="U16" s="276" t="s">
        <v>6</v>
      </c>
      <c r="V16" s="174" t="s">
        <v>218</v>
      </c>
      <c r="W16" s="175">
        <v>7</v>
      </c>
      <c r="X16" s="175" t="s">
        <v>32</v>
      </c>
      <c r="Y16" s="175" t="s">
        <v>33</v>
      </c>
    </row>
    <row r="17" spans="1:25" ht="18" customHeight="1" x14ac:dyDescent="0.2">
      <c r="A17" s="33">
        <v>15</v>
      </c>
      <c r="B17" s="175" t="s">
        <v>326</v>
      </c>
      <c r="C17" s="176" t="s">
        <v>327</v>
      </c>
      <c r="D17" s="177" t="s">
        <v>328</v>
      </c>
      <c r="F17" s="174" t="s">
        <v>93</v>
      </c>
      <c r="G17" s="35">
        <v>11</v>
      </c>
      <c r="H17" s="10" t="s">
        <v>6</v>
      </c>
      <c r="I17" s="310">
        <v>4</v>
      </c>
      <c r="J17" s="38">
        <f t="shared" si="0"/>
        <v>77.120599665575355</v>
      </c>
      <c r="K17" s="310" t="s">
        <v>32</v>
      </c>
      <c r="L17" s="38">
        <f t="shared" si="1"/>
        <v>9.0909090909090917</v>
      </c>
      <c r="M17" s="310" t="s">
        <v>32</v>
      </c>
      <c r="N17" s="38">
        <f t="shared" si="2"/>
        <v>9.0909090909090917</v>
      </c>
      <c r="O17" s="41">
        <f t="shared" si="3"/>
        <v>95.302417847393542</v>
      </c>
      <c r="Q17" s="174" t="s">
        <v>86</v>
      </c>
      <c r="R17" s="175" t="s">
        <v>334</v>
      </c>
      <c r="S17" s="176" t="s">
        <v>335</v>
      </c>
      <c r="T17" s="177" t="s">
        <v>336</v>
      </c>
      <c r="U17" s="276" t="s">
        <v>6</v>
      </c>
      <c r="V17" s="174" t="s">
        <v>235</v>
      </c>
      <c r="W17" s="175">
        <v>8</v>
      </c>
      <c r="X17" s="175" t="s">
        <v>32</v>
      </c>
      <c r="Y17" s="175" t="s">
        <v>32</v>
      </c>
    </row>
    <row r="18" spans="1:25" ht="18" customHeight="1" x14ac:dyDescent="0.2">
      <c r="A18" s="33">
        <v>16</v>
      </c>
      <c r="B18" s="175" t="s">
        <v>357</v>
      </c>
      <c r="C18" s="176" t="s">
        <v>116</v>
      </c>
      <c r="D18" s="177" t="s">
        <v>358</v>
      </c>
      <c r="F18" s="174" t="s">
        <v>87</v>
      </c>
      <c r="G18" s="35">
        <v>6</v>
      </c>
      <c r="H18" s="10" t="s">
        <v>44</v>
      </c>
      <c r="I18" s="310">
        <v>4</v>
      </c>
      <c r="J18" s="38">
        <f t="shared" si="0"/>
        <v>51.760912590556813</v>
      </c>
      <c r="K18" s="310" t="s">
        <v>32</v>
      </c>
      <c r="L18" s="38">
        <f t="shared" si="1"/>
        <v>16.666666666666664</v>
      </c>
      <c r="M18" s="310" t="s">
        <v>32</v>
      </c>
      <c r="N18" s="38">
        <f t="shared" si="2"/>
        <v>16.666666666666664</v>
      </c>
      <c r="O18" s="41">
        <f t="shared" si="3"/>
        <v>85.094245923890128</v>
      </c>
      <c r="Q18" s="174">
        <v>10</v>
      </c>
      <c r="R18" s="175" t="s">
        <v>337</v>
      </c>
      <c r="S18" s="176" t="s">
        <v>338</v>
      </c>
      <c r="T18" s="177" t="s">
        <v>339</v>
      </c>
      <c r="U18" s="276" t="s">
        <v>6</v>
      </c>
      <c r="V18" s="174" t="s">
        <v>210</v>
      </c>
      <c r="W18" s="175" t="s">
        <v>32</v>
      </c>
      <c r="X18" s="175" t="s">
        <v>32</v>
      </c>
      <c r="Y18" s="175" t="s">
        <v>32</v>
      </c>
    </row>
    <row r="19" spans="1:25" ht="18" customHeight="1" x14ac:dyDescent="0.2">
      <c r="A19" s="33">
        <v>17</v>
      </c>
      <c r="B19" s="175" t="s">
        <v>200</v>
      </c>
      <c r="C19" s="176" t="s">
        <v>128</v>
      </c>
      <c r="D19" s="177" t="s">
        <v>349</v>
      </c>
      <c r="F19" s="174" t="s">
        <v>84</v>
      </c>
      <c r="G19" s="35">
        <v>5</v>
      </c>
      <c r="H19" s="10" t="s">
        <v>46</v>
      </c>
      <c r="I19" s="310">
        <v>4</v>
      </c>
      <c r="J19" s="38">
        <f t="shared" si="0"/>
        <v>40.969100130080562</v>
      </c>
      <c r="K19" s="310" t="s">
        <v>32</v>
      </c>
      <c r="L19" s="38">
        <f t="shared" si="1"/>
        <v>20</v>
      </c>
      <c r="M19" s="310" t="s">
        <v>32</v>
      </c>
      <c r="N19" s="38">
        <f t="shared" si="2"/>
        <v>20</v>
      </c>
      <c r="O19" s="41">
        <f t="shared" si="3"/>
        <v>80.969100130080562</v>
      </c>
      <c r="Q19" s="174">
        <v>10</v>
      </c>
      <c r="R19" s="175" t="s">
        <v>340</v>
      </c>
      <c r="S19" s="176" t="s">
        <v>341</v>
      </c>
      <c r="T19" s="177" t="s">
        <v>342</v>
      </c>
      <c r="U19" s="276" t="s">
        <v>6</v>
      </c>
      <c r="V19" s="174" t="s">
        <v>210</v>
      </c>
      <c r="W19" s="175" t="s">
        <v>32</v>
      </c>
      <c r="X19" s="175" t="s">
        <v>32</v>
      </c>
      <c r="Y19" s="175" t="s">
        <v>33</v>
      </c>
    </row>
    <row r="20" spans="1:25" ht="18" customHeight="1" x14ac:dyDescent="0.2">
      <c r="A20" s="33">
        <v>18</v>
      </c>
      <c r="B20" s="175" t="s">
        <v>207</v>
      </c>
      <c r="C20" s="176" t="s">
        <v>329</v>
      </c>
      <c r="D20" s="177" t="s">
        <v>330</v>
      </c>
      <c r="F20" s="174" t="s">
        <v>90</v>
      </c>
      <c r="G20" s="35">
        <v>11</v>
      </c>
      <c r="H20" s="10" t="s">
        <v>6</v>
      </c>
      <c r="I20" s="310">
        <v>6</v>
      </c>
      <c r="J20" s="38">
        <f t="shared" si="0"/>
        <v>57.177868893200355</v>
      </c>
      <c r="K20" s="310" t="s">
        <v>32</v>
      </c>
      <c r="L20" s="38">
        <f t="shared" si="1"/>
        <v>9.0909090909090917</v>
      </c>
      <c r="M20" s="310" t="s">
        <v>32</v>
      </c>
      <c r="N20" s="38">
        <f t="shared" si="2"/>
        <v>9.0909090909090917</v>
      </c>
      <c r="O20" s="41">
        <f t="shared" si="3"/>
        <v>75.359687075018542</v>
      </c>
      <c r="Q20" s="364" t="s">
        <v>83</v>
      </c>
      <c r="R20" s="365" t="s">
        <v>343</v>
      </c>
      <c r="S20" s="366" t="s">
        <v>186</v>
      </c>
      <c r="T20" s="367" t="s">
        <v>344</v>
      </c>
      <c r="U20" s="368" t="s">
        <v>46</v>
      </c>
      <c r="V20" s="364" t="s">
        <v>93</v>
      </c>
      <c r="W20" s="365">
        <v>2</v>
      </c>
      <c r="X20" s="365">
        <v>2</v>
      </c>
      <c r="Y20" s="365">
        <v>2</v>
      </c>
    </row>
    <row r="21" spans="1:25" ht="18" customHeight="1" x14ac:dyDescent="0.2">
      <c r="A21" s="33">
        <v>19</v>
      </c>
      <c r="B21" s="175" t="s">
        <v>100</v>
      </c>
      <c r="C21" s="176" t="s">
        <v>252</v>
      </c>
      <c r="D21" s="177" t="s">
        <v>313</v>
      </c>
      <c r="F21" s="174">
        <v>5</v>
      </c>
      <c r="G21" s="35">
        <v>6</v>
      </c>
      <c r="H21" s="10" t="s">
        <v>5</v>
      </c>
      <c r="I21" s="310" t="s">
        <v>33</v>
      </c>
      <c r="J21" s="38">
        <f t="shared" si="0"/>
        <v>0</v>
      </c>
      <c r="K21" s="310">
        <v>5</v>
      </c>
      <c r="L21" s="38">
        <f t="shared" si="1"/>
        <v>34.12514579380958</v>
      </c>
      <c r="M21" s="310">
        <v>5</v>
      </c>
      <c r="N21" s="38">
        <f t="shared" si="2"/>
        <v>34.12514579380958</v>
      </c>
      <c r="O21" s="41">
        <f t="shared" si="3"/>
        <v>68.250291587619159</v>
      </c>
      <c r="Q21" s="364" t="s">
        <v>85</v>
      </c>
      <c r="R21" s="365" t="s">
        <v>284</v>
      </c>
      <c r="S21" s="366" t="s">
        <v>285</v>
      </c>
      <c r="T21" s="367" t="s">
        <v>345</v>
      </c>
      <c r="U21" s="368" t="s">
        <v>46</v>
      </c>
      <c r="V21" s="364" t="s">
        <v>91</v>
      </c>
      <c r="W21" s="365">
        <v>1</v>
      </c>
      <c r="X21" s="365" t="s">
        <v>34</v>
      </c>
      <c r="Y21" s="365">
        <v>1</v>
      </c>
    </row>
    <row r="22" spans="1:25" ht="18" customHeight="1" x14ac:dyDescent="0.2">
      <c r="A22" s="33">
        <v>20</v>
      </c>
      <c r="B22" s="175" t="s">
        <v>298</v>
      </c>
      <c r="C22" s="176" t="s">
        <v>174</v>
      </c>
      <c r="D22" s="177" t="s">
        <v>360</v>
      </c>
      <c r="F22" s="174" t="s">
        <v>89</v>
      </c>
      <c r="G22" s="35">
        <v>6</v>
      </c>
      <c r="H22" s="10" t="s">
        <v>44</v>
      </c>
      <c r="I22" s="310">
        <v>5</v>
      </c>
      <c r="J22" s="38">
        <f t="shared" si="0"/>
        <v>34.12514579380958</v>
      </c>
      <c r="K22" s="310" t="s">
        <v>32</v>
      </c>
      <c r="L22" s="38">
        <f t="shared" si="1"/>
        <v>16.666666666666664</v>
      </c>
      <c r="M22" s="310" t="s">
        <v>32</v>
      </c>
      <c r="N22" s="38">
        <f t="shared" si="2"/>
        <v>16.666666666666664</v>
      </c>
      <c r="O22" s="41">
        <f t="shared" si="3"/>
        <v>67.458479127142908</v>
      </c>
      <c r="Q22" s="364" t="s">
        <v>87</v>
      </c>
      <c r="R22" s="365" t="s">
        <v>346</v>
      </c>
      <c r="S22" s="366" t="s">
        <v>347</v>
      </c>
      <c r="T22" s="367" t="s">
        <v>348</v>
      </c>
      <c r="U22" s="368" t="s">
        <v>46</v>
      </c>
      <c r="V22" s="364" t="s">
        <v>105</v>
      </c>
      <c r="W22" s="365">
        <v>3</v>
      </c>
      <c r="X22" s="365" t="s">
        <v>32</v>
      </c>
      <c r="Y22" s="365" t="s">
        <v>33</v>
      </c>
    </row>
    <row r="23" spans="1:25" ht="18" customHeight="1" x14ac:dyDescent="0.2">
      <c r="A23" s="33">
        <v>21</v>
      </c>
      <c r="B23" s="175" t="s">
        <v>331</v>
      </c>
      <c r="C23" s="176" t="s">
        <v>332</v>
      </c>
      <c r="D23" s="177" t="s">
        <v>333</v>
      </c>
      <c r="F23" s="174" t="s">
        <v>91</v>
      </c>
      <c r="G23" s="35">
        <v>11</v>
      </c>
      <c r="H23" s="10" t="s">
        <v>6</v>
      </c>
      <c r="I23" s="310">
        <v>7</v>
      </c>
      <c r="J23" s="38">
        <f t="shared" si="0"/>
        <v>47.417491905985138</v>
      </c>
      <c r="K23" s="310" t="s">
        <v>32</v>
      </c>
      <c r="L23" s="38">
        <f t="shared" si="1"/>
        <v>9.0909090909090917</v>
      </c>
      <c r="M23" s="310" t="s">
        <v>32</v>
      </c>
      <c r="N23" s="38">
        <f t="shared" si="2"/>
        <v>9.0909090909090917</v>
      </c>
      <c r="O23" s="41">
        <f t="shared" si="3"/>
        <v>65.599310087803318</v>
      </c>
      <c r="Q23" s="364" t="s">
        <v>84</v>
      </c>
      <c r="R23" s="365" t="s">
        <v>200</v>
      </c>
      <c r="S23" s="366" t="s">
        <v>128</v>
      </c>
      <c r="T23" s="367" t="s">
        <v>349</v>
      </c>
      <c r="U23" s="368" t="s">
        <v>46</v>
      </c>
      <c r="V23" s="364" t="s">
        <v>92</v>
      </c>
      <c r="W23" s="365">
        <v>4</v>
      </c>
      <c r="X23" s="365" t="s">
        <v>32</v>
      </c>
      <c r="Y23" s="365" t="s">
        <v>32</v>
      </c>
    </row>
    <row r="24" spans="1:25" ht="18" customHeight="1" x14ac:dyDescent="0.2">
      <c r="A24" s="33">
        <v>22</v>
      </c>
      <c r="B24" s="175" t="s">
        <v>350</v>
      </c>
      <c r="C24" s="176" t="s">
        <v>351</v>
      </c>
      <c r="D24" s="177" t="s">
        <v>352</v>
      </c>
      <c r="F24" s="174">
        <v>5</v>
      </c>
      <c r="G24" s="35">
        <v>5</v>
      </c>
      <c r="H24" s="10" t="s">
        <v>46</v>
      </c>
      <c r="I24" s="310" t="s">
        <v>32</v>
      </c>
      <c r="J24" s="38">
        <f t="shared" si="0"/>
        <v>20</v>
      </c>
      <c r="K24" s="310" t="s">
        <v>32</v>
      </c>
      <c r="L24" s="38">
        <f t="shared" si="1"/>
        <v>20</v>
      </c>
      <c r="M24" s="310" t="s">
        <v>32</v>
      </c>
      <c r="N24" s="38">
        <f t="shared" si="2"/>
        <v>20</v>
      </c>
      <c r="O24" s="41">
        <f t="shared" si="3"/>
        <v>60</v>
      </c>
      <c r="Q24" s="364">
        <v>5</v>
      </c>
      <c r="R24" s="365" t="s">
        <v>350</v>
      </c>
      <c r="S24" s="366" t="s">
        <v>351</v>
      </c>
      <c r="T24" s="367" t="s">
        <v>352</v>
      </c>
      <c r="U24" s="368" t="s">
        <v>46</v>
      </c>
      <c r="V24" s="364" t="s">
        <v>175</v>
      </c>
      <c r="W24" s="365" t="s">
        <v>32</v>
      </c>
      <c r="X24" s="365" t="s">
        <v>32</v>
      </c>
      <c r="Y24" s="365" t="s">
        <v>32</v>
      </c>
    </row>
    <row r="25" spans="1:25" ht="18" customHeight="1" x14ac:dyDescent="0.2">
      <c r="A25" s="33">
        <v>23</v>
      </c>
      <c r="B25" s="175" t="s">
        <v>334</v>
      </c>
      <c r="C25" s="176" t="s">
        <v>335</v>
      </c>
      <c r="D25" s="177" t="s">
        <v>336</v>
      </c>
      <c r="F25" s="174" t="s">
        <v>86</v>
      </c>
      <c r="G25" s="35">
        <v>11</v>
      </c>
      <c r="H25" s="10" t="s">
        <v>6</v>
      </c>
      <c r="I25" s="310">
        <v>8</v>
      </c>
      <c r="J25" s="38">
        <f t="shared" si="0"/>
        <v>37.746663345299183</v>
      </c>
      <c r="K25" s="310" t="s">
        <v>32</v>
      </c>
      <c r="L25" s="38">
        <f t="shared" si="1"/>
        <v>9.0909090909090917</v>
      </c>
      <c r="M25" s="310" t="s">
        <v>32</v>
      </c>
      <c r="N25" s="38">
        <f t="shared" si="2"/>
        <v>9.0909090909090917</v>
      </c>
      <c r="O25" s="41">
        <f t="shared" si="3"/>
        <v>55.92848152711737</v>
      </c>
      <c r="Q25" s="174" t="s">
        <v>83</v>
      </c>
      <c r="R25" s="175" t="s">
        <v>353</v>
      </c>
      <c r="S25" s="176" t="s">
        <v>115</v>
      </c>
      <c r="T25" s="177" t="s">
        <v>354</v>
      </c>
      <c r="U25" s="276" t="s">
        <v>44</v>
      </c>
      <c r="V25" s="174" t="s">
        <v>87</v>
      </c>
      <c r="W25" s="175">
        <v>1</v>
      </c>
      <c r="X25" s="175">
        <v>1</v>
      </c>
      <c r="Y25" s="175">
        <v>1</v>
      </c>
    </row>
    <row r="26" spans="1:25" ht="18" customHeight="1" x14ac:dyDescent="0.2">
      <c r="A26" s="33">
        <v>24</v>
      </c>
      <c r="B26" s="175" t="s">
        <v>361</v>
      </c>
      <c r="C26" s="176" t="s">
        <v>362</v>
      </c>
      <c r="D26" s="177" t="s">
        <v>363</v>
      </c>
      <c r="F26" s="174" t="s">
        <v>93</v>
      </c>
      <c r="G26" s="35">
        <v>6</v>
      </c>
      <c r="H26" s="10" t="s">
        <v>44</v>
      </c>
      <c r="I26" s="310">
        <v>6</v>
      </c>
      <c r="J26" s="38">
        <f t="shared" si="0"/>
        <v>16.666666666666664</v>
      </c>
      <c r="K26" s="310" t="s">
        <v>32</v>
      </c>
      <c r="L26" s="38">
        <f t="shared" si="1"/>
        <v>16.666666666666664</v>
      </c>
      <c r="M26" s="310" t="s">
        <v>32</v>
      </c>
      <c r="N26" s="38">
        <f t="shared" si="2"/>
        <v>16.666666666666664</v>
      </c>
      <c r="O26" s="41">
        <f t="shared" si="3"/>
        <v>49.999999999999993</v>
      </c>
      <c r="Q26" s="174" t="s">
        <v>85</v>
      </c>
      <c r="R26" s="175" t="s">
        <v>355</v>
      </c>
      <c r="S26" s="176" t="s">
        <v>133</v>
      </c>
      <c r="T26" s="177" t="s">
        <v>356</v>
      </c>
      <c r="U26" s="276" t="s">
        <v>44</v>
      </c>
      <c r="V26" s="174" t="s">
        <v>90</v>
      </c>
      <c r="W26" s="175">
        <v>2</v>
      </c>
      <c r="X26" s="175">
        <v>3</v>
      </c>
      <c r="Y26" s="175">
        <v>2</v>
      </c>
    </row>
    <row r="27" spans="1:25" ht="18" customHeight="1" x14ac:dyDescent="0.2">
      <c r="A27" s="33">
        <v>25</v>
      </c>
      <c r="B27" s="178" t="s">
        <v>324</v>
      </c>
      <c r="C27" s="176" t="s">
        <v>81</v>
      </c>
      <c r="D27" s="177" t="s">
        <v>325</v>
      </c>
      <c r="F27" s="174" t="s">
        <v>89</v>
      </c>
      <c r="G27" s="35">
        <v>11</v>
      </c>
      <c r="H27" s="10" t="s">
        <v>6</v>
      </c>
      <c r="I27" s="310">
        <v>9</v>
      </c>
      <c r="J27" s="38">
        <f t="shared" si="0"/>
        <v>28.144229029916271</v>
      </c>
      <c r="K27" s="310">
        <v>11</v>
      </c>
      <c r="L27" s="38">
        <f t="shared" si="1"/>
        <v>9.0909090909090917</v>
      </c>
      <c r="M27" s="310">
        <v>11</v>
      </c>
      <c r="N27" s="38">
        <f t="shared" si="2"/>
        <v>9.0909090909090917</v>
      </c>
      <c r="O27" s="41">
        <f t="shared" si="3"/>
        <v>46.326047211734455</v>
      </c>
      <c r="Q27" s="174" t="s">
        <v>87</v>
      </c>
      <c r="R27" s="175" t="s">
        <v>357</v>
      </c>
      <c r="S27" s="176" t="s">
        <v>116</v>
      </c>
      <c r="T27" s="177" t="s">
        <v>358</v>
      </c>
      <c r="U27" s="276" t="s">
        <v>44</v>
      </c>
      <c r="V27" s="174" t="s">
        <v>86</v>
      </c>
      <c r="W27" s="175">
        <v>4</v>
      </c>
      <c r="X27" s="175">
        <v>2</v>
      </c>
      <c r="Y27" s="175">
        <v>3</v>
      </c>
    </row>
    <row r="28" spans="1:25" ht="18" customHeight="1" x14ac:dyDescent="0.2">
      <c r="A28" s="33">
        <v>26</v>
      </c>
      <c r="B28" s="175" t="s">
        <v>314</v>
      </c>
      <c r="C28" s="176" t="s">
        <v>262</v>
      </c>
      <c r="D28" s="177" t="s">
        <v>315</v>
      </c>
      <c r="F28" s="174">
        <v>5</v>
      </c>
      <c r="G28" s="35">
        <v>6</v>
      </c>
      <c r="H28" s="10" t="s">
        <v>5</v>
      </c>
      <c r="I28" s="310" t="s">
        <v>33</v>
      </c>
      <c r="J28" s="38">
        <f t="shared" si="0"/>
        <v>0</v>
      </c>
      <c r="K28" s="310">
        <v>6</v>
      </c>
      <c r="L28" s="38">
        <f t="shared" si="1"/>
        <v>16.666666666666664</v>
      </c>
      <c r="M28" s="310">
        <v>6</v>
      </c>
      <c r="N28" s="38">
        <f t="shared" si="2"/>
        <v>16.666666666666664</v>
      </c>
      <c r="O28" s="41">
        <f t="shared" si="3"/>
        <v>33.333333333333329</v>
      </c>
      <c r="Q28" s="174" t="s">
        <v>84</v>
      </c>
      <c r="R28" s="175" t="s">
        <v>76</v>
      </c>
      <c r="S28" s="176" t="s">
        <v>132</v>
      </c>
      <c r="T28" s="177" t="s">
        <v>359</v>
      </c>
      <c r="U28" s="276" t="s">
        <v>44</v>
      </c>
      <c r="V28" s="174" t="s">
        <v>96</v>
      </c>
      <c r="W28" s="175">
        <v>3</v>
      </c>
      <c r="X28" s="175">
        <v>4</v>
      </c>
      <c r="Y28" s="175">
        <v>4</v>
      </c>
    </row>
    <row r="29" spans="1:25" ht="18" customHeight="1" x14ac:dyDescent="0.2">
      <c r="A29" s="33">
        <v>27</v>
      </c>
      <c r="B29" s="175" t="s">
        <v>337</v>
      </c>
      <c r="C29" s="176" t="s">
        <v>338</v>
      </c>
      <c r="D29" s="177" t="s">
        <v>339</v>
      </c>
      <c r="F29" s="174">
        <v>10</v>
      </c>
      <c r="G29" s="35">
        <v>11</v>
      </c>
      <c r="H29" s="10" t="s">
        <v>6</v>
      </c>
      <c r="I29" s="310" t="s">
        <v>32</v>
      </c>
      <c r="J29" s="38">
        <f t="shared" si="0"/>
        <v>9.0909090909090917</v>
      </c>
      <c r="K29" s="310" t="s">
        <v>32</v>
      </c>
      <c r="L29" s="38">
        <f t="shared" si="1"/>
        <v>9.0909090909090917</v>
      </c>
      <c r="M29" s="310" t="s">
        <v>32</v>
      </c>
      <c r="N29" s="38">
        <f t="shared" si="2"/>
        <v>9.0909090909090917</v>
      </c>
      <c r="O29" s="41">
        <f t="shared" si="3"/>
        <v>27.272727272727273</v>
      </c>
      <c r="Q29" s="174" t="s">
        <v>89</v>
      </c>
      <c r="R29" s="175" t="s">
        <v>298</v>
      </c>
      <c r="S29" s="176" t="s">
        <v>174</v>
      </c>
      <c r="T29" s="177" t="s">
        <v>360</v>
      </c>
      <c r="U29" s="276" t="s">
        <v>44</v>
      </c>
      <c r="V29" s="174" t="s">
        <v>105</v>
      </c>
      <c r="W29" s="175">
        <v>5</v>
      </c>
      <c r="X29" s="175">
        <v>5</v>
      </c>
      <c r="Y29" s="175">
        <v>5</v>
      </c>
    </row>
    <row r="30" spans="1:25" ht="18" customHeight="1" x14ac:dyDescent="0.2">
      <c r="A30" s="33">
        <v>28</v>
      </c>
      <c r="B30" s="175" t="s">
        <v>340</v>
      </c>
      <c r="C30" s="176" t="s">
        <v>341</v>
      </c>
      <c r="D30" s="177" t="s">
        <v>342</v>
      </c>
      <c r="F30" s="174">
        <v>10</v>
      </c>
      <c r="G30" s="35">
        <v>11</v>
      </c>
      <c r="H30" s="10" t="s">
        <v>6</v>
      </c>
      <c r="I30" s="310" t="s">
        <v>32</v>
      </c>
      <c r="J30" s="38">
        <f t="shared" si="0"/>
        <v>9.0909090909090917</v>
      </c>
      <c r="K30" s="310" t="s">
        <v>32</v>
      </c>
      <c r="L30" s="38">
        <f t="shared" si="1"/>
        <v>9.0909090909090917</v>
      </c>
      <c r="M30" s="310" t="s">
        <v>32</v>
      </c>
      <c r="N30" s="38">
        <f t="shared" si="2"/>
        <v>9.0909090909090917</v>
      </c>
      <c r="O30" s="41">
        <f t="shared" si="3"/>
        <v>27.272727272727273</v>
      </c>
      <c r="Q30" s="174" t="s">
        <v>93</v>
      </c>
      <c r="R30" s="175" t="s">
        <v>361</v>
      </c>
      <c r="S30" s="176" t="s">
        <v>362</v>
      </c>
      <c r="T30" s="177" t="s">
        <v>363</v>
      </c>
      <c r="U30" s="276" t="s">
        <v>44</v>
      </c>
      <c r="V30" s="174" t="s">
        <v>176</v>
      </c>
      <c r="W30" s="175">
        <v>6</v>
      </c>
      <c r="X30" s="175" t="s">
        <v>33</v>
      </c>
      <c r="Y30" s="175" t="s">
        <v>33</v>
      </c>
    </row>
    <row r="31" spans="1:25" ht="15.75" customHeight="1" x14ac:dyDescent="0.2">
      <c r="J31" s="40"/>
      <c r="L31" s="40"/>
      <c r="N31" s="40"/>
    </row>
    <row r="32" spans="1:25" ht="15.75" customHeight="1" x14ac:dyDescent="0.2">
      <c r="J32" s="40"/>
      <c r="L32" s="40"/>
      <c r="M32" s="132"/>
      <c r="N32" s="132"/>
      <c r="O32" s="173"/>
      <c r="R32" s="132"/>
      <c r="W32" s="73"/>
      <c r="X32" s="73"/>
      <c r="Y32" s="73"/>
    </row>
    <row r="33" spans="10:25" ht="15.75" customHeight="1" x14ac:dyDescent="0.2">
      <c r="J33" s="40"/>
      <c r="L33" s="40"/>
      <c r="M33" s="132"/>
      <c r="N33" s="132"/>
      <c r="O33" s="173"/>
      <c r="R33" s="132"/>
      <c r="W33" s="73"/>
      <c r="X33" s="73"/>
      <c r="Y33" s="73"/>
    </row>
    <row r="34" spans="10:25" ht="15.75" customHeight="1" x14ac:dyDescent="0.2">
      <c r="J34" s="40"/>
      <c r="L34" s="40"/>
      <c r="M34" s="132"/>
      <c r="N34" s="132"/>
      <c r="O34" s="173"/>
      <c r="R34" s="132"/>
      <c r="W34" s="73"/>
      <c r="X34" s="73"/>
      <c r="Y34" s="73"/>
    </row>
    <row r="35" spans="10:25" ht="15.75" customHeight="1" x14ac:dyDescent="0.2">
      <c r="J35" s="40"/>
      <c r="L35" s="40"/>
      <c r="M35" s="132"/>
      <c r="N35" s="132"/>
      <c r="O35" s="173"/>
      <c r="R35" s="132"/>
      <c r="W35" s="73"/>
      <c r="X35" s="73"/>
      <c r="Y35" s="73"/>
    </row>
    <row r="36" spans="10:25" ht="15.75" customHeight="1" x14ac:dyDescent="0.2">
      <c r="J36" s="40"/>
      <c r="L36" s="40"/>
      <c r="M36" s="132"/>
      <c r="N36" s="132"/>
      <c r="O36" s="173"/>
      <c r="R36" s="132"/>
      <c r="W36" s="73"/>
      <c r="X36" s="73"/>
      <c r="Y36" s="73"/>
    </row>
    <row r="37" spans="10:25" ht="15.75" customHeight="1" x14ac:dyDescent="0.2">
      <c r="J37" s="40"/>
      <c r="L37" s="40"/>
      <c r="M37" s="132"/>
      <c r="N37" s="132"/>
      <c r="O37" s="173"/>
      <c r="R37" s="132"/>
      <c r="W37" s="73"/>
      <c r="X37" s="73"/>
      <c r="Y37" s="73"/>
    </row>
    <row r="38" spans="10:25" ht="15.75" customHeight="1" x14ac:dyDescent="0.2">
      <c r="J38" s="40"/>
      <c r="L38" s="40"/>
      <c r="M38" s="132"/>
      <c r="N38" s="132"/>
      <c r="O38" s="173"/>
      <c r="R38" s="132"/>
      <c r="W38" s="73"/>
      <c r="X38" s="73"/>
      <c r="Y38" s="73"/>
    </row>
    <row r="39" spans="10:25" ht="15.75" customHeight="1" x14ac:dyDescent="0.2">
      <c r="J39" s="40"/>
      <c r="L39" s="40"/>
      <c r="M39" s="132"/>
      <c r="N39" s="132"/>
      <c r="O39" s="173"/>
      <c r="R39" s="132"/>
      <c r="W39" s="73"/>
      <c r="X39" s="73"/>
      <c r="Y39" s="73"/>
    </row>
    <row r="40" spans="10:25" ht="15.75" customHeight="1" x14ac:dyDescent="0.2">
      <c r="J40" s="40"/>
      <c r="L40" s="40"/>
      <c r="M40" s="132"/>
      <c r="N40" s="132"/>
      <c r="O40" s="173"/>
      <c r="R40" s="132"/>
      <c r="W40" s="73"/>
      <c r="X40" s="73"/>
      <c r="Y40" s="73"/>
    </row>
    <row r="41" spans="10:25" ht="15.75" customHeight="1" x14ac:dyDescent="0.2">
      <c r="J41" s="40"/>
      <c r="L41" s="40"/>
      <c r="M41" s="132"/>
      <c r="N41" s="132"/>
      <c r="O41" s="173"/>
      <c r="R41" s="132"/>
      <c r="W41" s="73"/>
      <c r="X41" s="73"/>
      <c r="Y41" s="73"/>
    </row>
    <row r="42" spans="10:25" ht="15.75" customHeight="1" x14ac:dyDescent="0.2">
      <c r="J42" s="40"/>
      <c r="L42" s="40"/>
      <c r="M42" s="132"/>
      <c r="N42" s="132"/>
      <c r="O42" s="173"/>
      <c r="R42" s="132"/>
      <c r="W42" s="73"/>
      <c r="X42" s="73"/>
      <c r="Y42" s="73"/>
    </row>
    <row r="43" spans="10:25" ht="15.75" customHeight="1" x14ac:dyDescent="0.2">
      <c r="J43" s="40"/>
      <c r="L43" s="40"/>
      <c r="M43" s="132"/>
      <c r="N43" s="132"/>
      <c r="O43" s="173"/>
      <c r="R43" s="132"/>
      <c r="W43" s="73"/>
      <c r="X43" s="73"/>
      <c r="Y43" s="73"/>
    </row>
    <row r="44" spans="10:25" ht="15.75" customHeight="1" x14ac:dyDescent="0.2">
      <c r="J44" s="40"/>
      <c r="L44" s="40"/>
      <c r="M44" s="132"/>
      <c r="N44" s="132"/>
      <c r="O44" s="173"/>
      <c r="R44" s="132"/>
      <c r="W44" s="73"/>
      <c r="X44" s="73"/>
      <c r="Y44" s="73"/>
    </row>
    <row r="45" spans="10:25" ht="15.75" customHeight="1" x14ac:dyDescent="0.2">
      <c r="J45" s="40"/>
      <c r="L45" s="40"/>
      <c r="M45" s="132"/>
      <c r="N45" s="132"/>
      <c r="O45" s="173"/>
      <c r="R45" s="132"/>
      <c r="W45" s="73"/>
      <c r="X45" s="73"/>
      <c r="Y45" s="73"/>
    </row>
    <row r="46" spans="10:25" ht="15.75" customHeight="1" x14ac:dyDescent="0.2">
      <c r="J46" s="40"/>
      <c r="L46" s="40"/>
      <c r="M46" s="132"/>
      <c r="N46" s="132"/>
      <c r="O46" s="173"/>
      <c r="R46" s="132"/>
      <c r="W46" s="73"/>
      <c r="X46" s="73"/>
      <c r="Y46" s="73"/>
    </row>
    <row r="47" spans="10:25" ht="15.75" customHeight="1" x14ac:dyDescent="0.2">
      <c r="J47" s="40"/>
      <c r="L47" s="40"/>
      <c r="M47" s="132"/>
      <c r="N47" s="132"/>
      <c r="O47" s="173"/>
      <c r="R47" s="132"/>
      <c r="W47" s="73"/>
      <c r="X47" s="73"/>
      <c r="Y47" s="73"/>
    </row>
    <row r="48" spans="10:25" ht="15.75" customHeight="1" x14ac:dyDescent="0.2">
      <c r="J48" s="40"/>
      <c r="L48" s="40"/>
      <c r="M48" s="132"/>
      <c r="N48" s="132"/>
      <c r="O48" s="173"/>
      <c r="R48" s="132"/>
      <c r="W48" s="73"/>
      <c r="X48" s="73"/>
      <c r="Y48" s="73"/>
    </row>
    <row r="49" spans="10:25" ht="15.75" customHeight="1" x14ac:dyDescent="0.2">
      <c r="J49" s="40"/>
      <c r="L49" s="40"/>
      <c r="M49" s="132"/>
      <c r="N49" s="132"/>
      <c r="O49" s="173"/>
      <c r="R49" s="132"/>
      <c r="W49" s="73"/>
      <c r="X49" s="73"/>
      <c r="Y49" s="73"/>
    </row>
    <row r="50" spans="10:25" ht="15.75" customHeight="1" x14ac:dyDescent="0.2">
      <c r="J50" s="40"/>
      <c r="L50" s="40"/>
      <c r="M50" s="132"/>
      <c r="N50" s="132"/>
      <c r="O50" s="173"/>
      <c r="R50" s="132"/>
      <c r="W50" s="73"/>
      <c r="X50" s="73"/>
      <c r="Y50" s="73"/>
    </row>
    <row r="51" spans="10:25" ht="15.75" customHeight="1" x14ac:dyDescent="0.2">
      <c r="J51" s="40"/>
      <c r="L51" s="40"/>
      <c r="M51" s="132"/>
      <c r="N51" s="132"/>
      <c r="O51" s="173"/>
      <c r="R51" s="132"/>
      <c r="W51" s="73"/>
      <c r="X51" s="73"/>
      <c r="Y51" s="73"/>
    </row>
    <row r="52" spans="10:25" ht="15.75" customHeight="1" x14ac:dyDescent="0.2">
      <c r="J52" s="40"/>
      <c r="L52" s="40"/>
      <c r="M52" s="132"/>
      <c r="N52" s="132"/>
      <c r="O52" s="173"/>
      <c r="R52" s="132"/>
      <c r="W52" s="73"/>
      <c r="X52" s="73"/>
      <c r="Y52" s="73"/>
    </row>
    <row r="53" spans="10:25" ht="15.75" customHeight="1" x14ac:dyDescent="0.2">
      <c r="J53" s="40"/>
      <c r="L53" s="40"/>
      <c r="M53" s="132"/>
      <c r="N53" s="132"/>
      <c r="O53" s="173"/>
      <c r="R53" s="132"/>
      <c r="W53" s="73"/>
      <c r="X53" s="73"/>
      <c r="Y53" s="73"/>
    </row>
    <row r="54" spans="10:25" ht="15.75" customHeight="1" x14ac:dyDescent="0.2">
      <c r="J54" s="40"/>
      <c r="L54" s="40"/>
      <c r="M54" s="132"/>
      <c r="N54" s="132"/>
      <c r="O54" s="173"/>
      <c r="R54" s="132"/>
      <c r="W54" s="73"/>
      <c r="X54" s="73"/>
      <c r="Y54" s="73"/>
    </row>
    <row r="55" spans="10:25" ht="15.75" customHeight="1" x14ac:dyDescent="0.2">
      <c r="J55" s="40"/>
      <c r="L55" s="40"/>
      <c r="M55" s="132"/>
      <c r="N55" s="132"/>
      <c r="O55" s="173"/>
      <c r="R55" s="132"/>
      <c r="W55" s="73"/>
      <c r="X55" s="73"/>
      <c r="Y55" s="73"/>
    </row>
    <row r="56" spans="10:25" ht="15.75" customHeight="1" x14ac:dyDescent="0.2">
      <c r="J56" s="40"/>
      <c r="L56" s="40"/>
      <c r="M56" s="132"/>
      <c r="N56" s="132"/>
      <c r="O56" s="173"/>
      <c r="R56" s="132"/>
      <c r="W56" s="73"/>
      <c r="X56" s="73"/>
      <c r="Y56" s="73"/>
    </row>
    <row r="57" spans="10:25" ht="15.75" customHeight="1" x14ac:dyDescent="0.2">
      <c r="J57" s="40"/>
      <c r="L57" s="40"/>
      <c r="M57" s="132"/>
      <c r="N57" s="132"/>
      <c r="O57" s="173"/>
      <c r="R57" s="132"/>
      <c r="W57" s="73"/>
      <c r="X57" s="73"/>
      <c r="Y57" s="73"/>
    </row>
    <row r="58" spans="10:25" ht="15.75" customHeight="1" x14ac:dyDescent="0.2">
      <c r="J58" s="40"/>
      <c r="L58" s="40"/>
      <c r="M58" s="132"/>
      <c r="N58" s="132"/>
      <c r="O58" s="173"/>
      <c r="R58" s="132"/>
      <c r="W58" s="73"/>
      <c r="X58" s="73"/>
      <c r="Y58" s="73"/>
    </row>
    <row r="59" spans="10:25" ht="15.75" customHeight="1" x14ac:dyDescent="0.2">
      <c r="J59" s="40"/>
      <c r="L59" s="40"/>
      <c r="M59" s="132"/>
      <c r="N59" s="132"/>
      <c r="O59" s="173"/>
      <c r="R59" s="132"/>
      <c r="W59" s="73"/>
      <c r="X59" s="73"/>
      <c r="Y59" s="73"/>
    </row>
  </sheetData>
  <sortState ref="B3:O30">
    <sortCondition descending="1" ref="L3:L30"/>
  </sortState>
  <mergeCells count="3">
    <mergeCell ref="I2:J2"/>
    <mergeCell ref="M2:N2"/>
    <mergeCell ref="K2:L2"/>
  </mergeCells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209"/>
  <sheetViews>
    <sheetView zoomScale="70" zoomScaleNormal="70" workbookViewId="0"/>
  </sheetViews>
  <sheetFormatPr defaultColWidth="11.5703125" defaultRowHeight="12.75" outlineLevelCol="1" x14ac:dyDescent="0.2"/>
  <cols>
    <col min="1" max="1" width="5.5703125" style="68" customWidth="1"/>
    <col min="2" max="2" width="10.5703125" style="68" customWidth="1"/>
    <col min="3" max="3" width="26.85546875" style="46" bestFit="1" customWidth="1"/>
    <col min="4" max="4" width="28.28515625" style="48" bestFit="1" customWidth="1"/>
    <col min="5" max="5" width="0.85546875" customWidth="1"/>
    <col min="6" max="6" width="8.140625" style="36" customWidth="1"/>
    <col min="7" max="7" width="7.42578125" style="43" customWidth="1"/>
    <col min="8" max="8" width="5.140625" style="32" bestFit="1" customWidth="1"/>
    <col min="9" max="9" width="6.140625" style="39" customWidth="1"/>
    <col min="10" max="10" width="5.5703125" style="42" customWidth="1"/>
    <col min="11" max="11" width="6.42578125" style="40" bestFit="1" customWidth="1"/>
    <col min="12" max="12" width="5.5703125" style="43" customWidth="1"/>
    <col min="13" max="13" width="6.5703125" style="40" bestFit="1" customWidth="1"/>
    <col min="14" max="14" width="5.5703125" style="43" customWidth="1"/>
    <col min="15" max="15" width="11.7109375" style="40" bestFit="1" customWidth="1"/>
    <col min="16" max="16" width="24.7109375" customWidth="1"/>
    <col min="17" max="17" width="6.42578125" style="84" customWidth="1"/>
    <col min="18" max="18" width="11.5703125" style="84" customWidth="1"/>
    <col min="19" max="19" width="26.85546875" style="83" bestFit="1" customWidth="1"/>
    <col min="20" max="20" width="29.42578125" style="297" customWidth="1"/>
    <col min="21" max="21" width="6.5703125" style="84" bestFit="1" customWidth="1"/>
    <col min="22" max="22" width="4.85546875" style="293" customWidth="1"/>
    <col min="23" max="23" width="2" style="84" customWidth="1"/>
    <col min="24" max="24" width="5.85546875" style="84" bestFit="1" customWidth="1"/>
    <col min="25" max="25" width="6.5703125" style="84" bestFit="1" customWidth="1"/>
    <col min="26" max="26" width="6" style="84" bestFit="1" customWidth="1"/>
    <col min="27" max="27" width="24.85546875" customWidth="1"/>
    <col min="28" max="28" width="11.42578125" style="328"/>
    <col min="29" max="29" width="26.28515625" style="76" bestFit="1" customWidth="1"/>
    <col min="30" max="30" width="25" style="328" bestFit="1" customWidth="1"/>
    <col min="31" max="31" width="6.7109375" style="328" bestFit="1" customWidth="1"/>
    <col min="32" max="33" width="7.42578125" style="328" customWidth="1"/>
    <col min="34" max="34" width="7.7109375" style="329" customWidth="1"/>
    <col min="35" max="35" width="10.85546875" style="329" hidden="1" customWidth="1"/>
    <col min="36" max="36" width="0.85546875" style="329" customWidth="1"/>
    <col min="37" max="37" width="8.42578125" style="329" customWidth="1" outlineLevel="1"/>
    <col min="38" max="38" width="11.42578125" style="329" customWidth="1" outlineLevel="1"/>
    <col min="39" max="39" width="13.28515625" style="329" customWidth="1" outlineLevel="1"/>
    <col min="40" max="40" width="6.28515625" style="328" bestFit="1" customWidth="1"/>
    <col min="41" max="41" width="7" style="328" customWidth="1"/>
    <col min="42" max="42" width="8.42578125" style="330" hidden="1" customWidth="1"/>
    <col min="43" max="44" width="8.42578125" style="330" customWidth="1"/>
    <col min="45" max="45" width="1.140625" style="328" customWidth="1"/>
    <col min="46" max="46" width="7.140625" style="328" customWidth="1" outlineLevel="1"/>
    <col min="47" max="47" width="11.42578125" style="328" customWidth="1" outlineLevel="1"/>
    <col min="48" max="48" width="13.28515625" style="328" customWidth="1" outlineLevel="1"/>
    <col min="49" max="49" width="6.28515625" style="328" bestFit="1" customWidth="1"/>
    <col min="50" max="50" width="7.28515625" style="328" customWidth="1"/>
    <col min="51" max="51" width="8.140625" style="328" hidden="1" customWidth="1"/>
    <col min="52" max="53" width="8.42578125" style="330" customWidth="1"/>
    <col min="54" max="54" width="1.28515625" style="328" customWidth="1"/>
    <col min="55" max="55" width="9.28515625" style="328" customWidth="1" outlineLevel="1"/>
    <col min="56" max="56" width="11.42578125" style="328" customWidth="1" outlineLevel="1"/>
    <col min="57" max="57" width="13.28515625" style="328" customWidth="1" outlineLevel="1"/>
    <col min="58" max="58" width="6.28515625" style="328" bestFit="1" customWidth="1"/>
    <col min="59" max="59" width="7.28515625" style="328" customWidth="1"/>
    <col min="60" max="60" width="8.140625" style="328" hidden="1" customWidth="1"/>
    <col min="61" max="62" width="8.42578125" style="330" customWidth="1"/>
    <col min="63" max="63" width="2" style="328" customWidth="1"/>
    <col min="64" max="65" width="7.7109375" style="329" customWidth="1"/>
    <col min="66" max="66" width="1" style="328" customWidth="1"/>
    <col min="67" max="67" width="9.5703125" style="329" bestFit="1" customWidth="1"/>
    <col min="68" max="68" width="9.5703125" style="331" bestFit="1" customWidth="1"/>
  </cols>
  <sheetData>
    <row r="1" spans="1:70" s="73" customFormat="1" ht="21" customHeight="1" x14ac:dyDescent="0.2">
      <c r="A1" s="122"/>
      <c r="B1" s="158" t="s">
        <v>904</v>
      </c>
      <c r="C1" s="121"/>
      <c r="D1" s="125"/>
      <c r="F1" s="36"/>
      <c r="G1" s="43"/>
      <c r="H1" s="32"/>
      <c r="I1" s="39"/>
      <c r="J1" s="42"/>
      <c r="K1" s="40"/>
      <c r="L1" s="43"/>
      <c r="M1" s="40"/>
      <c r="N1" s="43"/>
      <c r="O1" s="40"/>
      <c r="Q1" s="43"/>
      <c r="R1" s="36" t="s">
        <v>10</v>
      </c>
      <c r="S1" s="251"/>
      <c r="T1" s="32"/>
      <c r="U1" s="43"/>
      <c r="V1" s="36"/>
      <c r="W1" s="43"/>
      <c r="X1" s="43"/>
      <c r="Y1" s="43"/>
      <c r="Z1" s="43"/>
      <c r="AB1" s="353" t="s">
        <v>903</v>
      </c>
      <c r="AC1" s="318"/>
      <c r="AD1" s="317"/>
      <c r="AE1" s="317"/>
      <c r="AF1" s="408" t="s">
        <v>222</v>
      </c>
      <c r="AG1" s="409"/>
      <c r="AH1" s="319"/>
      <c r="AI1" s="319"/>
      <c r="AJ1" s="319"/>
      <c r="AK1" s="319"/>
      <c r="AL1" s="319"/>
      <c r="AM1" s="319"/>
      <c r="AN1" s="317"/>
      <c r="AO1" s="317"/>
      <c r="AP1" s="320"/>
      <c r="AQ1" s="321">
        <f>SUM(AQ3:AQ58)/COUNT(AQ3:AQ58)</f>
        <v>5.8532620273848162</v>
      </c>
      <c r="AR1" s="322">
        <f>SUM(AR3:AR58)/COUNT(AR3:AR58)</f>
        <v>5.6833817423942632</v>
      </c>
      <c r="AS1" s="317"/>
      <c r="AT1"/>
      <c r="AU1"/>
      <c r="AV1"/>
      <c r="AW1"/>
      <c r="AX1"/>
      <c r="AY1"/>
      <c r="AZ1" s="321">
        <f>SUM(AZ3:AZ58)/COUNT(AZ3:AZ58)</f>
        <v>3.3770093318866246</v>
      </c>
      <c r="BA1" s="322">
        <f>SUM(BA3:BA58)/COUNT(BA3:BA58)</f>
        <v>3.2659733217882843</v>
      </c>
      <c r="BB1"/>
      <c r="BC1"/>
      <c r="BD1"/>
      <c r="BE1"/>
      <c r="BF1"/>
      <c r="BG1"/>
      <c r="BH1"/>
      <c r="BI1" s="321">
        <f>SUM(BI3:BI58)/COUNT(BI3:BI58)</f>
        <v>3.7584958153410475</v>
      </c>
      <c r="BJ1" s="322">
        <f>SUM(BJ3:BJ58)/COUNT(BJ3:BJ58)</f>
        <v>3.6362591702396578</v>
      </c>
      <c r="BK1"/>
      <c r="BL1" s="323">
        <f>(AQ1+AZ1+BI1)/(IF(AO1="",1,0)+IF(AX1="",1,0)+IF(BG1="",1,0))</f>
        <v>4.3295890582041627</v>
      </c>
      <c r="BM1" s="324">
        <f>(AR1+BA1+BJ1)/(IF(AO1="",1,0)+IF(AX1="",1,0)+IF(BG1="",1,0))</f>
        <v>4.1952047448074019</v>
      </c>
      <c r="BN1"/>
      <c r="BO1" s="321">
        <f>SUM(BO3:BO58)/COUNT(BO3:BO58)</f>
        <v>4.2626624464562983</v>
      </c>
      <c r="BP1" s="322">
        <f>SUM(BP3:BP58)/COUNT(BP3:BP58)</f>
        <v>4.1240160996366795</v>
      </c>
    </row>
    <row r="2" spans="1:70" s="73" customFormat="1" ht="39" customHeight="1" x14ac:dyDescent="0.2">
      <c r="A2" s="33" t="s">
        <v>27</v>
      </c>
      <c r="B2" s="33" t="s">
        <v>28</v>
      </c>
      <c r="C2" s="33" t="s">
        <v>29</v>
      </c>
      <c r="D2" s="87" t="s">
        <v>40</v>
      </c>
      <c r="F2" s="33" t="s">
        <v>36</v>
      </c>
      <c r="G2" s="33" t="s">
        <v>35</v>
      </c>
      <c r="H2" s="33" t="s">
        <v>31</v>
      </c>
      <c r="I2" s="405" t="s">
        <v>41</v>
      </c>
      <c r="J2" s="406"/>
      <c r="K2" s="405" t="s">
        <v>42</v>
      </c>
      <c r="L2" s="406"/>
      <c r="M2" s="405" t="s">
        <v>43</v>
      </c>
      <c r="N2" s="406"/>
      <c r="O2" s="33" t="s">
        <v>39</v>
      </c>
      <c r="Q2" s="294" t="s">
        <v>16</v>
      </c>
      <c r="R2" s="294" t="s">
        <v>28</v>
      </c>
      <c r="S2" s="294" t="s">
        <v>29</v>
      </c>
      <c r="T2" s="295" t="s">
        <v>30</v>
      </c>
      <c r="U2" s="294" t="s">
        <v>15</v>
      </c>
      <c r="V2" s="294" t="s">
        <v>17</v>
      </c>
      <c r="W2" s="296"/>
      <c r="X2" s="294" t="s">
        <v>18</v>
      </c>
      <c r="Y2" s="294" t="s">
        <v>19</v>
      </c>
      <c r="Z2" s="294" t="s">
        <v>20</v>
      </c>
      <c r="AB2" s="332" t="s">
        <v>400</v>
      </c>
      <c r="AC2" s="332" t="s">
        <v>401</v>
      </c>
      <c r="AD2" s="332" t="s">
        <v>401</v>
      </c>
      <c r="AE2" s="332" t="s">
        <v>3</v>
      </c>
      <c r="AF2" s="332" t="s">
        <v>402</v>
      </c>
      <c r="AG2" s="332" t="s">
        <v>403</v>
      </c>
      <c r="AH2" s="332" t="s">
        <v>404</v>
      </c>
      <c r="AI2" s="325" t="s">
        <v>405</v>
      </c>
      <c r="AJ2" s="325"/>
      <c r="AK2" s="332" t="s">
        <v>406</v>
      </c>
      <c r="AL2" s="332" t="s">
        <v>840</v>
      </c>
      <c r="AM2" s="332" t="s">
        <v>841</v>
      </c>
      <c r="AN2" s="332" t="s">
        <v>67</v>
      </c>
      <c r="AO2" s="332" t="s">
        <v>407</v>
      </c>
      <c r="AP2" s="341" t="s">
        <v>408</v>
      </c>
      <c r="AQ2" s="332" t="s">
        <v>409</v>
      </c>
      <c r="AR2" s="341" t="s">
        <v>410</v>
      </c>
      <c r="AS2" s="325"/>
      <c r="AT2" s="332" t="s">
        <v>411</v>
      </c>
      <c r="AU2" s="332" t="s">
        <v>840</v>
      </c>
      <c r="AV2" s="332" t="s">
        <v>841</v>
      </c>
      <c r="AW2" s="347" t="s">
        <v>67</v>
      </c>
      <c r="AX2" s="332" t="s">
        <v>407</v>
      </c>
      <c r="AY2" s="341" t="s">
        <v>412</v>
      </c>
      <c r="AZ2" s="332" t="s">
        <v>413</v>
      </c>
      <c r="BA2" s="341" t="s">
        <v>414</v>
      </c>
      <c r="BB2" s="76"/>
      <c r="BC2" s="332" t="s">
        <v>415</v>
      </c>
      <c r="BD2" s="332" t="s">
        <v>840</v>
      </c>
      <c r="BE2" s="332" t="s">
        <v>841</v>
      </c>
      <c r="BF2" s="347" t="s">
        <v>67</v>
      </c>
      <c r="BG2" s="332" t="s">
        <v>407</v>
      </c>
      <c r="BH2" s="341" t="s">
        <v>416</v>
      </c>
      <c r="BI2" s="332" t="s">
        <v>417</v>
      </c>
      <c r="BJ2" s="341" t="s">
        <v>418</v>
      </c>
      <c r="BK2" s="76"/>
      <c r="BL2" s="348" t="s">
        <v>419</v>
      </c>
      <c r="BM2" s="349" t="s">
        <v>420</v>
      </c>
      <c r="BN2" s="123"/>
      <c r="BO2" s="348" t="s">
        <v>422</v>
      </c>
      <c r="BP2" s="349" t="s">
        <v>421</v>
      </c>
    </row>
    <row r="3" spans="1:70" x14ac:dyDescent="0.2">
      <c r="A3" s="33">
        <v>1</v>
      </c>
      <c r="B3" s="101" t="s">
        <v>864</v>
      </c>
      <c r="C3" s="99" t="s">
        <v>542</v>
      </c>
      <c r="D3" s="98" t="s">
        <v>543</v>
      </c>
      <c r="F3" s="97">
        <v>1</v>
      </c>
      <c r="G3" s="35">
        <v>9</v>
      </c>
      <c r="H3" s="47" t="s">
        <v>544</v>
      </c>
      <c r="I3" s="97">
        <v>2</v>
      </c>
      <c r="J3" s="38">
        <f t="shared" ref="J3:J34" si="0">IF(OR(I3="DSQ",I3="RAF",I3="DNC",I3="DPG"),0,IF(OR(I3="DNS",I3="DNF"),100*(($G3-$G3+1)/$G3)+10*(LOG($G3/$G3)),100*(($G3-I3+1)/$G3)+10*(LOG($G3/I3))))</f>
        <v>95.421014026642325</v>
      </c>
      <c r="K3" s="97">
        <v>1</v>
      </c>
      <c r="L3" s="38">
        <f t="shared" ref="L3:L34" si="1">IF(OR(K3="DSQ",K3="RAF",K3="DNC",K3="DPG"),0,IF(OR(K3="DNS",K3="DNF"),100*(($G3-$G3+1)/$G3)+10*(LOG($G3/$G3)),100*(($G3-K3+1)/$G3)+10*(LOG($G3/K3))))</f>
        <v>109.54242509439325</v>
      </c>
      <c r="M3" s="97">
        <v>1</v>
      </c>
      <c r="N3" s="38">
        <f t="shared" ref="N3:N34" si="2">IF(OR(M3="DSQ",M3="RAF",M3="DNC",M3="DPG"),0,IF(OR(M3="DNS",M3="DNF"),100*(($G3-$G3+1)/$G3)+10*(LOG($G3/$G3)),100*(($G3-M3+1)/$G3)+10*(LOG($G3/M3))))</f>
        <v>109.54242509439325</v>
      </c>
      <c r="O3" s="41">
        <f t="shared" ref="O3:O34" si="3">J3+L3+N3</f>
        <v>314.5058642154288</v>
      </c>
      <c r="Q3" s="298">
        <v>1</v>
      </c>
      <c r="R3" s="299" t="s">
        <v>862</v>
      </c>
      <c r="S3" s="300" t="s">
        <v>486</v>
      </c>
      <c r="T3" s="301" t="s">
        <v>487</v>
      </c>
      <c r="U3" s="298" t="s">
        <v>99</v>
      </c>
      <c r="V3" s="302">
        <v>3</v>
      </c>
      <c r="W3" s="303"/>
      <c r="X3" s="304">
        <v>3</v>
      </c>
      <c r="Y3" s="304">
        <v>2</v>
      </c>
      <c r="Z3" s="304">
        <v>1</v>
      </c>
      <c r="AB3" s="333" t="s">
        <v>541</v>
      </c>
      <c r="AC3" s="334" t="s">
        <v>542</v>
      </c>
      <c r="AD3" s="335" t="s">
        <v>543</v>
      </c>
      <c r="AE3" s="333" t="s">
        <v>544</v>
      </c>
      <c r="AF3" s="338"/>
      <c r="AG3" s="338"/>
      <c r="AH3" s="337">
        <v>43.3</v>
      </c>
      <c r="AI3" s="326">
        <v>1.1274999999999999</v>
      </c>
      <c r="AJ3" s="326"/>
      <c r="AK3" s="342">
        <v>19.93</v>
      </c>
      <c r="AL3" s="333" t="s">
        <v>545</v>
      </c>
      <c r="AM3" s="333" t="s">
        <v>546</v>
      </c>
      <c r="AN3" s="343">
        <v>2</v>
      </c>
      <c r="AO3" s="338"/>
      <c r="AP3" s="344">
        <f t="shared" ref="AP3:AP8" si="4">(100-$E3+$F3)/100*AL3-$G3*AK3/3600/24</f>
        <v>0.1051195601851852</v>
      </c>
      <c r="AQ3" s="345">
        <f t="shared" ref="AQ3:AQ8" si="5">AK3/AL3/24</f>
        <v>7.8242093784078506</v>
      </c>
      <c r="AR3" s="346">
        <f t="shared" ref="AR3:AR8" si="6">AK3/AP3/24</f>
        <v>7.8997349799005301</v>
      </c>
      <c r="AS3" s="327"/>
      <c r="AT3" s="342">
        <v>12.88</v>
      </c>
      <c r="AU3" s="333" t="s">
        <v>547</v>
      </c>
      <c r="AV3" s="333" t="s">
        <v>548</v>
      </c>
      <c r="AW3" s="343">
        <v>1</v>
      </c>
      <c r="AX3" s="338"/>
      <c r="AY3" s="344">
        <f t="shared" ref="AY3:AY34" si="7">(100-$E3+$F3)/100*AU3-$G3*AT3/3600/24</f>
        <v>0.11026099537037035</v>
      </c>
      <c r="AZ3" s="345">
        <f t="shared" ref="AZ3:AZ34" si="8">AT3/AU3/24</f>
        <v>4.8568136587409665</v>
      </c>
      <c r="BA3" s="346">
        <f t="shared" ref="BA3:BA34" si="9">AT3/AY3/24</f>
        <v>4.8672394518477322</v>
      </c>
      <c r="BB3"/>
      <c r="BC3" s="342">
        <v>7.76</v>
      </c>
      <c r="BD3" s="333" t="s">
        <v>549</v>
      </c>
      <c r="BE3" s="333" t="s">
        <v>550</v>
      </c>
      <c r="BF3" s="343">
        <v>1</v>
      </c>
      <c r="BG3" s="338"/>
      <c r="BH3" s="344">
        <f t="shared" ref="BH3:BH8" si="10">(100-$E3+$F3)/100*BD3-$G3*BC3/3600/24</f>
        <v>6.9564351851851863E-2</v>
      </c>
      <c r="BI3" s="345">
        <f t="shared" ref="BI3:BI8" si="11">BC3/BD3/24</f>
        <v>4.6405315614617937</v>
      </c>
      <c r="BJ3" s="346">
        <f t="shared" ref="BJ3:BJ8" si="12">BC3/BH3/24</f>
        <v>4.6479744973678772</v>
      </c>
      <c r="BK3"/>
      <c r="BL3" s="350">
        <f t="shared" ref="BL3:BL34" si="13">(AQ3+AZ3+BI3)/(COUNT(AQ3,AZ3,BI3))</f>
        <v>5.7738515328702036</v>
      </c>
      <c r="BM3" s="351">
        <f t="shared" ref="BM3:BM34" si="14">(AR3+BA3+BJ3)/(COUNT(AR3,BA3,BJ3))</f>
        <v>5.8049829763720462</v>
      </c>
      <c r="BN3" s="81"/>
      <c r="BO3" s="350">
        <f t="shared" ref="BO3:BO34" si="15">(AQ3/$AQ$1+AZ3/$AZ$1+BI3/$BI$1)*$BL$1/COUNT(AQ3,AZ3,BI3)</f>
        <v>5.7866456206587484</v>
      </c>
      <c r="BP3" s="351">
        <f t="shared" ref="BP3:BP34" si="16">(AR3/$AR$1+BA3/$BA$1+BJ3/$BJ$1)*$BM$1/COUNT(AR3,BA3,BJ3)</f>
        <v>5.815236385042776</v>
      </c>
      <c r="BQ3" s="329" t="s">
        <v>842</v>
      </c>
      <c r="BR3" s="328" t="s">
        <v>843</v>
      </c>
    </row>
    <row r="4" spans="1:70" x14ac:dyDescent="0.2">
      <c r="A4" s="33">
        <v>2</v>
      </c>
      <c r="B4" s="101" t="s">
        <v>871</v>
      </c>
      <c r="C4" s="99" t="s">
        <v>129</v>
      </c>
      <c r="D4" s="98" t="s">
        <v>662</v>
      </c>
      <c r="F4" s="97">
        <v>1</v>
      </c>
      <c r="G4" s="35">
        <v>9</v>
      </c>
      <c r="H4" s="47" t="s">
        <v>663</v>
      </c>
      <c r="I4" s="97">
        <v>1</v>
      </c>
      <c r="J4" s="38">
        <f t="shared" si="0"/>
        <v>109.54242509439325</v>
      </c>
      <c r="K4" s="97">
        <v>2</v>
      </c>
      <c r="L4" s="38">
        <f t="shared" si="1"/>
        <v>95.421014026642325</v>
      </c>
      <c r="M4" s="97">
        <v>1</v>
      </c>
      <c r="N4" s="38">
        <f t="shared" si="2"/>
        <v>109.54242509439325</v>
      </c>
      <c r="O4" s="41">
        <f t="shared" si="3"/>
        <v>314.5058642154288</v>
      </c>
      <c r="Q4" s="298">
        <v>2</v>
      </c>
      <c r="R4" s="304" t="s">
        <v>863</v>
      </c>
      <c r="S4" s="305" t="s">
        <v>249</v>
      </c>
      <c r="T4" s="306" t="s">
        <v>518</v>
      </c>
      <c r="U4" s="298" t="s">
        <v>99</v>
      </c>
      <c r="V4" s="302">
        <v>3</v>
      </c>
      <c r="W4" s="303"/>
      <c r="X4" s="304">
        <v>2</v>
      </c>
      <c r="Y4" s="304">
        <v>1</v>
      </c>
      <c r="Z4" s="304">
        <v>3</v>
      </c>
      <c r="AB4" s="333" t="s">
        <v>427</v>
      </c>
      <c r="AC4" s="334" t="s">
        <v>115</v>
      </c>
      <c r="AD4" s="335" t="s">
        <v>428</v>
      </c>
      <c r="AE4" s="333" t="s">
        <v>75</v>
      </c>
      <c r="AF4" s="336"/>
      <c r="AG4" s="336"/>
      <c r="AH4" s="337">
        <v>136.4</v>
      </c>
      <c r="AI4" s="326">
        <v>0.96699999999999997</v>
      </c>
      <c r="AJ4" s="326"/>
      <c r="AK4" s="342">
        <v>19.93</v>
      </c>
      <c r="AL4" s="333" t="s">
        <v>429</v>
      </c>
      <c r="AM4" s="333" t="s">
        <v>430</v>
      </c>
      <c r="AN4" s="343">
        <v>5</v>
      </c>
      <c r="AO4" s="338"/>
      <c r="AP4" s="344">
        <f t="shared" si="4"/>
        <v>0.12066701388888888</v>
      </c>
      <c r="AQ4" s="345">
        <f t="shared" si="5"/>
        <v>6.8331428571428567</v>
      </c>
      <c r="AR4" s="346">
        <f t="shared" si="6"/>
        <v>6.8818862744985196</v>
      </c>
      <c r="AS4" s="327"/>
      <c r="AT4" s="342">
        <v>12.88</v>
      </c>
      <c r="AU4" s="333" t="s">
        <v>431</v>
      </c>
      <c r="AV4" s="333" t="s">
        <v>432</v>
      </c>
      <c r="AW4" s="343">
        <v>3</v>
      </c>
      <c r="AX4" s="338"/>
      <c r="AY4" s="344">
        <f t="shared" si="7"/>
        <v>0.10614618055555555</v>
      </c>
      <c r="AZ4" s="345">
        <f t="shared" si="8"/>
        <v>5.042740619902121</v>
      </c>
      <c r="BA4" s="346">
        <f t="shared" si="9"/>
        <v>5.0559206544957336</v>
      </c>
      <c r="BB4"/>
      <c r="BC4" s="342">
        <v>7.76</v>
      </c>
      <c r="BD4" s="333" t="s">
        <v>433</v>
      </c>
      <c r="BE4" s="333" t="s">
        <v>434</v>
      </c>
      <c r="BF4" s="343">
        <v>2</v>
      </c>
      <c r="BG4" s="338"/>
      <c r="BH4" s="344">
        <f t="shared" si="10"/>
        <v>6.8173263888888905E-2</v>
      </c>
      <c r="BI4" s="345">
        <f t="shared" si="11"/>
        <v>4.7341128622267403</v>
      </c>
      <c r="BJ4" s="346">
        <f t="shared" si="12"/>
        <v>4.7428172701297235</v>
      </c>
      <c r="BK4"/>
      <c r="BL4" s="350">
        <f t="shared" si="13"/>
        <v>5.536665446423906</v>
      </c>
      <c r="BM4" s="351">
        <f t="shared" si="14"/>
        <v>5.5602080663746589</v>
      </c>
      <c r="BN4" s="81"/>
      <c r="BO4" s="350">
        <f t="shared" si="15"/>
        <v>5.6576767303137672</v>
      </c>
      <c r="BP4" s="351">
        <f t="shared" si="16"/>
        <v>5.6820557469482118</v>
      </c>
      <c r="BQ4" s="329" t="s">
        <v>844</v>
      </c>
      <c r="BR4" s="328" t="s">
        <v>845</v>
      </c>
    </row>
    <row r="5" spans="1:70" x14ac:dyDescent="0.2">
      <c r="A5" s="33">
        <v>3</v>
      </c>
      <c r="B5" s="101" t="s">
        <v>212</v>
      </c>
      <c r="C5" s="99" t="s">
        <v>169</v>
      </c>
      <c r="D5" s="98" t="s">
        <v>740</v>
      </c>
      <c r="F5" s="97">
        <v>1</v>
      </c>
      <c r="G5" s="35">
        <v>10</v>
      </c>
      <c r="H5" s="47" t="s">
        <v>620</v>
      </c>
      <c r="I5" s="97">
        <v>1.5</v>
      </c>
      <c r="J5" s="38">
        <f t="shared" si="0"/>
        <v>103.23908740944319</v>
      </c>
      <c r="K5" s="97">
        <v>2</v>
      </c>
      <c r="L5" s="38">
        <f t="shared" si="1"/>
        <v>96.989700043360187</v>
      </c>
      <c r="M5" s="97">
        <v>1</v>
      </c>
      <c r="N5" s="38">
        <f t="shared" si="2"/>
        <v>110</v>
      </c>
      <c r="O5" s="41">
        <f t="shared" si="3"/>
        <v>310.22878745280337</v>
      </c>
      <c r="Q5" s="298">
        <v>3</v>
      </c>
      <c r="R5" s="304" t="s">
        <v>266</v>
      </c>
      <c r="S5" s="307" t="s">
        <v>267</v>
      </c>
      <c r="T5" s="306" t="s">
        <v>469</v>
      </c>
      <c r="U5" s="298" t="s">
        <v>99</v>
      </c>
      <c r="V5" s="302">
        <v>3</v>
      </c>
      <c r="W5" s="303"/>
      <c r="X5" s="304">
        <v>1</v>
      </c>
      <c r="Y5" s="304">
        <v>3</v>
      </c>
      <c r="Z5" s="304">
        <v>2</v>
      </c>
      <c r="AB5" s="333" t="s">
        <v>485</v>
      </c>
      <c r="AC5" s="334" t="s">
        <v>486</v>
      </c>
      <c r="AD5" s="335" t="s">
        <v>487</v>
      </c>
      <c r="AE5" s="333" t="s">
        <v>99</v>
      </c>
      <c r="AF5" s="338"/>
      <c r="AG5" s="338"/>
      <c r="AH5" s="337">
        <v>103.5</v>
      </c>
      <c r="AI5" s="326">
        <v>1.0143</v>
      </c>
      <c r="AJ5" s="326"/>
      <c r="AK5" s="342">
        <v>19.93</v>
      </c>
      <c r="AL5" s="333" t="s">
        <v>488</v>
      </c>
      <c r="AM5" s="333" t="s">
        <v>489</v>
      </c>
      <c r="AN5" s="343">
        <v>3</v>
      </c>
      <c r="AO5" s="338"/>
      <c r="AP5" s="344">
        <f t="shared" si="4"/>
        <v>0.1281983796296296</v>
      </c>
      <c r="AQ5" s="345">
        <f t="shared" si="5"/>
        <v>6.4267287710498033</v>
      </c>
      <c r="AR5" s="346">
        <f t="shared" si="6"/>
        <v>6.4775909731915071</v>
      </c>
      <c r="AS5" s="327"/>
      <c r="AT5" s="342">
        <v>12.88</v>
      </c>
      <c r="AU5" s="333" t="s">
        <v>490</v>
      </c>
      <c r="AV5" s="333" t="s">
        <v>491</v>
      </c>
      <c r="AW5" s="343">
        <v>2</v>
      </c>
      <c r="AX5" s="338"/>
      <c r="AY5" s="344">
        <f t="shared" si="7"/>
        <v>0.11388773148148149</v>
      </c>
      <c r="AZ5" s="345">
        <f t="shared" si="8"/>
        <v>4.6978723404255325</v>
      </c>
      <c r="BA5" s="346">
        <f t="shared" si="9"/>
        <v>4.7122430105997015</v>
      </c>
      <c r="BC5" s="342">
        <v>11.14</v>
      </c>
      <c r="BD5" s="333" t="s">
        <v>492</v>
      </c>
      <c r="BE5" s="333" t="s">
        <v>493</v>
      </c>
      <c r="BF5" s="343">
        <v>1</v>
      </c>
      <c r="BG5" s="338"/>
      <c r="BH5" s="344">
        <f t="shared" si="10"/>
        <v>8.9411921296296298E-2</v>
      </c>
      <c r="BI5" s="345">
        <f t="shared" si="11"/>
        <v>5.1687073076427383</v>
      </c>
      <c r="BJ5" s="346">
        <f t="shared" si="12"/>
        <v>5.1913286275159578</v>
      </c>
      <c r="BL5" s="350">
        <f t="shared" si="13"/>
        <v>5.4311028063726914</v>
      </c>
      <c r="BM5" s="351">
        <f t="shared" si="14"/>
        <v>5.4603875371023891</v>
      </c>
      <c r="BN5" s="340"/>
      <c r="BO5" s="350">
        <f t="shared" si="15"/>
        <v>5.5769641210526508</v>
      </c>
      <c r="BP5" s="351">
        <f t="shared" si="16"/>
        <v>5.6079096879803414</v>
      </c>
      <c r="BQ5" s="329" t="s">
        <v>841</v>
      </c>
      <c r="BR5" s="328" t="s">
        <v>846</v>
      </c>
    </row>
    <row r="6" spans="1:70" x14ac:dyDescent="0.2">
      <c r="A6" s="33">
        <v>4</v>
      </c>
      <c r="B6" s="101" t="s">
        <v>897</v>
      </c>
      <c r="C6" s="99" t="s">
        <v>618</v>
      </c>
      <c r="D6" s="98" t="s">
        <v>619</v>
      </c>
      <c r="F6" s="97">
        <v>2</v>
      </c>
      <c r="G6" s="35">
        <v>10</v>
      </c>
      <c r="H6" s="47" t="s">
        <v>620</v>
      </c>
      <c r="I6" s="97">
        <v>2</v>
      </c>
      <c r="J6" s="38">
        <f t="shared" si="0"/>
        <v>96.989700043360187</v>
      </c>
      <c r="K6" s="97">
        <v>1</v>
      </c>
      <c r="L6" s="38">
        <f t="shared" si="1"/>
        <v>110</v>
      </c>
      <c r="M6" s="97">
        <v>2</v>
      </c>
      <c r="N6" s="38">
        <f t="shared" si="2"/>
        <v>96.989700043360187</v>
      </c>
      <c r="O6" s="41">
        <f t="shared" si="3"/>
        <v>303.97940008672037</v>
      </c>
      <c r="Q6" s="200">
        <v>1</v>
      </c>
      <c r="R6" s="206" t="s">
        <v>864</v>
      </c>
      <c r="S6" s="259" t="s">
        <v>542</v>
      </c>
      <c r="T6" s="258" t="s">
        <v>543</v>
      </c>
      <c r="U6" s="200" t="s">
        <v>544</v>
      </c>
      <c r="V6" s="204">
        <v>9</v>
      </c>
      <c r="W6" s="205"/>
      <c r="X6" s="206">
        <v>2</v>
      </c>
      <c r="Y6" s="206">
        <v>1</v>
      </c>
      <c r="Z6" s="206">
        <v>1</v>
      </c>
      <c r="AB6" s="333" t="s">
        <v>451</v>
      </c>
      <c r="AC6" s="334" t="s">
        <v>193</v>
      </c>
      <c r="AD6" s="335" t="s">
        <v>452</v>
      </c>
      <c r="AE6" s="333" t="s">
        <v>75</v>
      </c>
      <c r="AF6" s="336"/>
      <c r="AG6" s="336"/>
      <c r="AH6" s="337">
        <v>137.6</v>
      </c>
      <c r="AI6" s="326">
        <v>0.96540000000000004</v>
      </c>
      <c r="AJ6" s="326"/>
      <c r="AK6" s="342">
        <v>19.93</v>
      </c>
      <c r="AL6" s="333" t="s">
        <v>453</v>
      </c>
      <c r="AM6" s="333" t="s">
        <v>454</v>
      </c>
      <c r="AN6" s="343">
        <v>7</v>
      </c>
      <c r="AO6" s="338"/>
      <c r="AP6" s="344">
        <f t="shared" si="4"/>
        <v>0.12534675925925925</v>
      </c>
      <c r="AQ6" s="345">
        <f t="shared" si="5"/>
        <v>6.6353463423656693</v>
      </c>
      <c r="AR6" s="346">
        <f t="shared" si="6"/>
        <v>6.6249552168244392</v>
      </c>
      <c r="AS6" s="327"/>
      <c r="AT6" s="342">
        <v>12.88</v>
      </c>
      <c r="AU6" s="333" t="s">
        <v>455</v>
      </c>
      <c r="AV6" s="333" t="s">
        <v>456</v>
      </c>
      <c r="AW6" s="343">
        <v>4</v>
      </c>
      <c r="AX6" s="338"/>
      <c r="AY6" s="344">
        <f t="shared" si="7"/>
        <v>0.1104613425925926</v>
      </c>
      <c r="AZ6" s="345">
        <f t="shared" si="8"/>
        <v>4.8895919012970586</v>
      </c>
      <c r="BA6" s="346">
        <f t="shared" si="9"/>
        <v>4.8584115860878088</v>
      </c>
      <c r="BB6"/>
      <c r="BC6" s="342">
        <v>7.76</v>
      </c>
      <c r="BD6" s="333" t="s">
        <v>457</v>
      </c>
      <c r="BE6" s="333" t="s">
        <v>458</v>
      </c>
      <c r="BF6" s="343">
        <v>3</v>
      </c>
      <c r="BG6" s="338"/>
      <c r="BH6" s="344">
        <f t="shared" si="10"/>
        <v>7.0407407407407405E-2</v>
      </c>
      <c r="BI6" s="345">
        <f t="shared" si="11"/>
        <v>4.6251655629139075</v>
      </c>
      <c r="BJ6" s="346">
        <f t="shared" si="12"/>
        <v>4.5923198316675435</v>
      </c>
      <c r="BK6"/>
      <c r="BL6" s="350">
        <f t="shared" si="13"/>
        <v>5.3833679355255448</v>
      </c>
      <c r="BM6" s="351">
        <f t="shared" si="14"/>
        <v>5.3585622115265963</v>
      </c>
      <c r="BN6" s="81"/>
      <c r="BO6" s="350">
        <f t="shared" si="15"/>
        <v>5.5016241004812905</v>
      </c>
      <c r="BP6" s="351">
        <f t="shared" si="16"/>
        <v>5.4763925387661638</v>
      </c>
      <c r="BQ6" s="352" t="s">
        <v>409</v>
      </c>
      <c r="BR6" s="328" t="s">
        <v>849</v>
      </c>
    </row>
    <row r="7" spans="1:70" x14ac:dyDescent="0.2">
      <c r="A7" s="33">
        <v>5</v>
      </c>
      <c r="B7" s="101" t="s">
        <v>271</v>
      </c>
      <c r="C7" s="123" t="s">
        <v>272</v>
      </c>
      <c r="D7" s="98" t="s">
        <v>477</v>
      </c>
      <c r="F7" s="97">
        <v>1</v>
      </c>
      <c r="G7" s="35">
        <v>14</v>
      </c>
      <c r="H7" s="47" t="s">
        <v>478</v>
      </c>
      <c r="I7" s="97">
        <v>4</v>
      </c>
      <c r="J7" s="38">
        <f t="shared" si="0"/>
        <v>84.012109014931326</v>
      </c>
      <c r="K7" s="97">
        <v>2</v>
      </c>
      <c r="L7" s="38">
        <f t="shared" si="1"/>
        <v>101.30812325728543</v>
      </c>
      <c r="M7" s="97">
        <v>1</v>
      </c>
      <c r="N7" s="38">
        <f t="shared" si="2"/>
        <v>111.46128035678238</v>
      </c>
      <c r="O7" s="41">
        <f t="shared" si="3"/>
        <v>296.78151262899911</v>
      </c>
      <c r="Q7" s="200">
        <v>2</v>
      </c>
      <c r="R7" s="206" t="s">
        <v>865</v>
      </c>
      <c r="S7" s="259" t="s">
        <v>247</v>
      </c>
      <c r="T7" s="258" t="s">
        <v>628</v>
      </c>
      <c r="U7" s="200" t="s">
        <v>544</v>
      </c>
      <c r="V7" s="204">
        <v>9</v>
      </c>
      <c r="W7" s="205"/>
      <c r="X7" s="206">
        <v>3</v>
      </c>
      <c r="Y7" s="206">
        <v>2</v>
      </c>
      <c r="Z7" s="206">
        <v>4</v>
      </c>
      <c r="AB7" s="333" t="s">
        <v>517</v>
      </c>
      <c r="AC7" s="334" t="s">
        <v>249</v>
      </c>
      <c r="AD7" s="335" t="s">
        <v>518</v>
      </c>
      <c r="AE7" s="333" t="s">
        <v>99</v>
      </c>
      <c r="AF7" s="338"/>
      <c r="AG7" s="338"/>
      <c r="AH7" s="337">
        <v>87.5</v>
      </c>
      <c r="AI7" s="326">
        <v>1.0405</v>
      </c>
      <c r="AJ7" s="326"/>
      <c r="AK7" s="342">
        <v>19.93</v>
      </c>
      <c r="AL7" s="333" t="s">
        <v>519</v>
      </c>
      <c r="AM7" s="333" t="s">
        <v>520</v>
      </c>
      <c r="AN7" s="343">
        <v>2</v>
      </c>
      <c r="AO7" s="338"/>
      <c r="AP7" s="344">
        <f t="shared" si="4"/>
        <v>0.11603009259259259</v>
      </c>
      <c r="AQ7" s="345">
        <f t="shared" si="5"/>
        <v>7.0327386786904533</v>
      </c>
      <c r="AR7" s="346">
        <f t="shared" si="6"/>
        <v>7.1569077306733169</v>
      </c>
      <c r="AS7" s="327"/>
      <c r="AT7" s="342">
        <v>12.88</v>
      </c>
      <c r="AU7" s="333" t="s">
        <v>521</v>
      </c>
      <c r="AV7" s="333" t="s">
        <v>522</v>
      </c>
      <c r="AW7" s="343">
        <v>1</v>
      </c>
      <c r="AX7" s="338"/>
      <c r="AY7" s="344">
        <f t="shared" si="7"/>
        <v>0.10464097222222221</v>
      </c>
      <c r="AZ7" s="345">
        <f t="shared" si="8"/>
        <v>5.0786418400876236</v>
      </c>
      <c r="BA7" s="346">
        <f t="shared" si="9"/>
        <v>5.1286475581187005</v>
      </c>
      <c r="BC7" s="342">
        <v>11.14</v>
      </c>
      <c r="BD7" s="333" t="s">
        <v>523</v>
      </c>
      <c r="BE7" s="333" t="s">
        <v>524</v>
      </c>
      <c r="BF7" s="343">
        <v>3</v>
      </c>
      <c r="BG7" s="338"/>
      <c r="BH7" s="344">
        <f t="shared" si="10"/>
        <v>0.11109513888888889</v>
      </c>
      <c r="BI7" s="345">
        <f t="shared" si="11"/>
        <v>4.1524125077655833</v>
      </c>
      <c r="BJ7" s="346">
        <f t="shared" si="12"/>
        <v>4.1781006019615319</v>
      </c>
      <c r="BL7" s="350">
        <f t="shared" si="13"/>
        <v>5.4212643421812201</v>
      </c>
      <c r="BM7" s="351">
        <f t="shared" si="14"/>
        <v>5.4878852969178498</v>
      </c>
      <c r="BN7" s="340"/>
      <c r="BO7" s="350">
        <f t="shared" si="15"/>
        <v>5.4988696293027113</v>
      </c>
      <c r="BP7" s="351">
        <f t="shared" si="16"/>
        <v>5.5636908122382271</v>
      </c>
      <c r="BQ7" s="352" t="s">
        <v>410</v>
      </c>
      <c r="BR7" s="328" t="s">
        <v>847</v>
      </c>
    </row>
    <row r="8" spans="1:70" x14ac:dyDescent="0.2">
      <c r="A8" s="33">
        <v>6</v>
      </c>
      <c r="B8" s="101" t="s">
        <v>284</v>
      </c>
      <c r="C8" s="99" t="s">
        <v>285</v>
      </c>
      <c r="D8" s="98" t="s">
        <v>686</v>
      </c>
      <c r="F8" s="97">
        <v>2</v>
      </c>
      <c r="G8" s="35">
        <v>9</v>
      </c>
      <c r="H8" s="47" t="s">
        <v>663</v>
      </c>
      <c r="I8" s="97">
        <v>4</v>
      </c>
      <c r="J8" s="38">
        <f t="shared" si="0"/>
        <v>70.188491847780284</v>
      </c>
      <c r="K8" s="97">
        <v>1</v>
      </c>
      <c r="L8" s="38">
        <f t="shared" si="1"/>
        <v>109.54242509439325</v>
      </c>
      <c r="M8" s="97">
        <v>2</v>
      </c>
      <c r="N8" s="38">
        <f t="shared" si="2"/>
        <v>95.421014026642325</v>
      </c>
      <c r="O8" s="41">
        <f t="shared" si="3"/>
        <v>275.15193096881586</v>
      </c>
      <c r="Q8" s="200">
        <v>3</v>
      </c>
      <c r="R8" s="206" t="s">
        <v>866</v>
      </c>
      <c r="S8" s="259" t="s">
        <v>653</v>
      </c>
      <c r="T8" s="258" t="s">
        <v>654</v>
      </c>
      <c r="U8" s="200" t="s">
        <v>544</v>
      </c>
      <c r="V8" s="204">
        <v>9</v>
      </c>
      <c r="W8" s="205"/>
      <c r="X8" s="206">
        <v>5</v>
      </c>
      <c r="Y8" s="206">
        <v>4</v>
      </c>
      <c r="Z8" s="206">
        <v>3</v>
      </c>
      <c r="AB8" s="333" t="s">
        <v>468</v>
      </c>
      <c r="AC8" s="334" t="s">
        <v>267</v>
      </c>
      <c r="AD8" s="335" t="s">
        <v>469</v>
      </c>
      <c r="AE8" s="333" t="s">
        <v>99</v>
      </c>
      <c r="AF8" s="338"/>
      <c r="AG8" s="338"/>
      <c r="AH8" s="337">
        <v>120</v>
      </c>
      <c r="AI8" s="326">
        <v>0.98950000000000005</v>
      </c>
      <c r="AJ8" s="326"/>
      <c r="AK8" s="342">
        <v>19.93</v>
      </c>
      <c r="AL8" s="333" t="s">
        <v>470</v>
      </c>
      <c r="AM8" s="333" t="s">
        <v>471</v>
      </c>
      <c r="AN8" s="343">
        <v>1</v>
      </c>
      <c r="AO8" s="338"/>
      <c r="AP8" s="344">
        <f t="shared" si="4"/>
        <v>0.12556562499999999</v>
      </c>
      <c r="AQ8" s="345">
        <f t="shared" si="5"/>
        <v>6.6359600443951168</v>
      </c>
      <c r="AR8" s="346">
        <f t="shared" si="6"/>
        <v>6.6134076636552939</v>
      </c>
      <c r="AS8" s="327"/>
      <c r="AT8" s="342">
        <v>12.88</v>
      </c>
      <c r="AU8" s="333" t="s">
        <v>472</v>
      </c>
      <c r="AV8" s="333" t="s">
        <v>473</v>
      </c>
      <c r="AW8" s="343">
        <v>3</v>
      </c>
      <c r="AX8" s="338"/>
      <c r="AY8" s="344">
        <f t="shared" si="7"/>
        <v>0.11921666666666667</v>
      </c>
      <c r="AZ8" s="345">
        <f t="shared" si="8"/>
        <v>4.5405405405405403</v>
      </c>
      <c r="BA8" s="346">
        <f t="shared" si="9"/>
        <v>4.501607717041801</v>
      </c>
      <c r="BC8" s="342">
        <v>11.14</v>
      </c>
      <c r="BD8" s="333" t="s">
        <v>474</v>
      </c>
      <c r="BE8" s="333" t="s">
        <v>475</v>
      </c>
      <c r="BF8" s="343">
        <v>2</v>
      </c>
      <c r="BG8" s="338"/>
      <c r="BH8" s="344">
        <f t="shared" si="10"/>
        <v>9.3638194444444461E-2</v>
      </c>
      <c r="BI8" s="345">
        <f t="shared" si="11"/>
        <v>4.9942714819427145</v>
      </c>
      <c r="BJ8" s="346">
        <f t="shared" si="12"/>
        <v>4.9570228198073254</v>
      </c>
      <c r="BL8" s="350">
        <f t="shared" si="13"/>
        <v>5.3902573556261233</v>
      </c>
      <c r="BM8" s="351">
        <f t="shared" si="14"/>
        <v>5.3573460668348067</v>
      </c>
      <c r="BN8" s="340"/>
      <c r="BO8" s="350">
        <f t="shared" si="15"/>
        <v>5.4943352578199471</v>
      </c>
      <c r="BP8" s="351">
        <f t="shared" si="16"/>
        <v>5.4610318395772284</v>
      </c>
      <c r="BQ8" s="352" t="s">
        <v>852</v>
      </c>
      <c r="BR8" s="328" t="s">
        <v>851</v>
      </c>
    </row>
    <row r="9" spans="1:70" x14ac:dyDescent="0.2">
      <c r="A9" s="33">
        <v>7</v>
      </c>
      <c r="B9" s="101" t="s">
        <v>889</v>
      </c>
      <c r="C9" s="99" t="s">
        <v>134</v>
      </c>
      <c r="D9" s="98" t="s">
        <v>568</v>
      </c>
      <c r="F9" s="97">
        <v>2</v>
      </c>
      <c r="G9" s="35">
        <v>14</v>
      </c>
      <c r="H9" s="47" t="s">
        <v>478</v>
      </c>
      <c r="I9" s="97">
        <v>1</v>
      </c>
      <c r="J9" s="38">
        <f t="shared" si="0"/>
        <v>111.46128035678238</v>
      </c>
      <c r="K9" s="97">
        <v>6</v>
      </c>
      <c r="L9" s="38">
        <f t="shared" si="1"/>
        <v>67.965482138660235</v>
      </c>
      <c r="M9" s="97">
        <v>3</v>
      </c>
      <c r="N9" s="38">
        <f t="shared" si="2"/>
        <v>92.404353523871464</v>
      </c>
      <c r="O9" s="41">
        <f t="shared" si="3"/>
        <v>271.83111601931409</v>
      </c>
      <c r="Q9" s="200">
        <v>4</v>
      </c>
      <c r="R9" s="206" t="s">
        <v>269</v>
      </c>
      <c r="S9" s="259" t="s">
        <v>127</v>
      </c>
      <c r="T9" s="258" t="s">
        <v>749</v>
      </c>
      <c r="U9" s="200" t="s">
        <v>544</v>
      </c>
      <c r="V9" s="204">
        <v>9</v>
      </c>
      <c r="W9" s="205"/>
      <c r="X9" s="206">
        <v>6</v>
      </c>
      <c r="Y9" s="206">
        <v>3</v>
      </c>
      <c r="Z9" s="206">
        <v>6</v>
      </c>
      <c r="AB9" s="333" t="s">
        <v>423</v>
      </c>
      <c r="AC9" s="334" t="s">
        <v>219</v>
      </c>
      <c r="AD9" s="335" t="s">
        <v>424</v>
      </c>
      <c r="AE9" s="333" t="s">
        <v>75</v>
      </c>
      <c r="AF9" s="336"/>
      <c r="AG9" s="336"/>
      <c r="AH9" s="337">
        <v>217</v>
      </c>
      <c r="AI9" s="326">
        <v>0.87880000000000003</v>
      </c>
      <c r="AJ9" s="326"/>
      <c r="AK9" s="342">
        <v>19.93</v>
      </c>
      <c r="AL9" s="336"/>
      <c r="AM9" s="336"/>
      <c r="AN9" s="343">
        <v>12</v>
      </c>
      <c r="AO9" s="333" t="s">
        <v>184</v>
      </c>
      <c r="AP9" s="344"/>
      <c r="AQ9" s="345"/>
      <c r="AR9" s="346"/>
      <c r="AS9" s="327"/>
      <c r="AT9" s="342">
        <v>12.88</v>
      </c>
      <c r="AU9" s="333" t="s">
        <v>425</v>
      </c>
      <c r="AV9" s="333" t="s">
        <v>426</v>
      </c>
      <c r="AW9" s="343">
        <v>6</v>
      </c>
      <c r="AX9" s="338"/>
      <c r="AY9" s="344">
        <f t="shared" si="7"/>
        <v>0.12607407407407409</v>
      </c>
      <c r="AZ9" s="345">
        <f t="shared" si="8"/>
        <v>4.2711864406779663</v>
      </c>
      <c r="BA9" s="346">
        <f t="shared" si="9"/>
        <v>4.256756756756757</v>
      </c>
      <c r="BB9"/>
      <c r="BC9" s="342">
        <v>7.76</v>
      </c>
      <c r="BD9" s="336"/>
      <c r="BE9" s="336"/>
      <c r="BF9" s="343">
        <v>12</v>
      </c>
      <c r="BG9" s="333" t="s">
        <v>33</v>
      </c>
      <c r="BH9" s="344"/>
      <c r="BI9" s="345"/>
      <c r="BJ9" s="346"/>
      <c r="BK9"/>
      <c r="BL9" s="350">
        <f t="shared" si="13"/>
        <v>4.2711864406779663</v>
      </c>
      <c r="BM9" s="351">
        <f t="shared" si="14"/>
        <v>4.256756756756757</v>
      </c>
      <c r="BN9" s="81"/>
      <c r="BO9" s="350">
        <f t="shared" si="15"/>
        <v>5.475993774875997</v>
      </c>
      <c r="BP9" s="351">
        <f t="shared" si="16"/>
        <v>5.4678848796164639</v>
      </c>
      <c r="BQ9" s="352" t="s">
        <v>853</v>
      </c>
      <c r="BR9" s="328" t="s">
        <v>854</v>
      </c>
    </row>
    <row r="10" spans="1:70" x14ac:dyDescent="0.2">
      <c r="A10" s="33">
        <v>8</v>
      </c>
      <c r="B10" s="101" t="s">
        <v>211</v>
      </c>
      <c r="C10" s="99" t="s">
        <v>394</v>
      </c>
      <c r="D10" s="98" t="s">
        <v>495</v>
      </c>
      <c r="F10" s="97">
        <v>3</v>
      </c>
      <c r="G10" s="35">
        <v>14</v>
      </c>
      <c r="H10" s="47" t="s">
        <v>478</v>
      </c>
      <c r="I10" s="97">
        <v>8</v>
      </c>
      <c r="J10" s="38">
        <f t="shared" si="0"/>
        <v>52.430380486862944</v>
      </c>
      <c r="K10" s="97">
        <v>1</v>
      </c>
      <c r="L10" s="38">
        <f t="shared" si="1"/>
        <v>111.46128035678238</v>
      </c>
      <c r="M10" s="97">
        <v>2</v>
      </c>
      <c r="N10" s="38">
        <f t="shared" si="2"/>
        <v>101.30812325728543</v>
      </c>
      <c r="O10" s="41">
        <f t="shared" si="3"/>
        <v>265.19978410093074</v>
      </c>
      <c r="Q10" s="200">
        <v>5</v>
      </c>
      <c r="R10" s="206" t="s">
        <v>867</v>
      </c>
      <c r="S10" s="259" t="s">
        <v>44</v>
      </c>
      <c r="T10" s="258" t="s">
        <v>585</v>
      </c>
      <c r="U10" s="200" t="s">
        <v>544</v>
      </c>
      <c r="V10" s="204">
        <v>9</v>
      </c>
      <c r="W10" s="205"/>
      <c r="X10" s="206" t="s">
        <v>34</v>
      </c>
      <c r="Y10" s="206">
        <v>5</v>
      </c>
      <c r="Z10" s="206">
        <v>2</v>
      </c>
      <c r="AB10" s="333" t="s">
        <v>459</v>
      </c>
      <c r="AC10" s="334" t="s">
        <v>460</v>
      </c>
      <c r="AD10" s="335" t="s">
        <v>461</v>
      </c>
      <c r="AE10" s="333" t="s">
        <v>75</v>
      </c>
      <c r="AF10" s="336"/>
      <c r="AG10" s="336"/>
      <c r="AH10" s="337">
        <v>139.9</v>
      </c>
      <c r="AI10" s="326">
        <v>0.96240000000000003</v>
      </c>
      <c r="AJ10" s="326"/>
      <c r="AK10" s="342">
        <v>19.93</v>
      </c>
      <c r="AL10" s="333" t="s">
        <v>462</v>
      </c>
      <c r="AM10" s="333" t="s">
        <v>463</v>
      </c>
      <c r="AN10" s="343">
        <v>6</v>
      </c>
      <c r="AO10" s="338"/>
      <c r="AP10" s="344">
        <f t="shared" ref="AP10:AP45" si="17">(100-$E10+$F10)/100*AL10-$G10*AK10/3600/24</f>
        <v>0.1240542824074074</v>
      </c>
      <c r="AQ10" s="345">
        <f t="shared" ref="AQ10:AQ45" si="18">AK10/AL10/24</f>
        <v>6.7198651306546786</v>
      </c>
      <c r="AR10" s="346">
        <f t="shared" ref="AR10:AR45" si="19">AK10/AP10/24</f>
        <v>6.6939782372001515</v>
      </c>
      <c r="AS10" s="327"/>
      <c r="AT10" s="342">
        <v>12.88</v>
      </c>
      <c r="AU10" s="333" t="s">
        <v>464</v>
      </c>
      <c r="AV10" s="333" t="s">
        <v>465</v>
      </c>
      <c r="AW10" s="343">
        <v>1</v>
      </c>
      <c r="AX10" s="338"/>
      <c r="AY10" s="344">
        <f t="shared" si="7"/>
        <v>0.10630138888888889</v>
      </c>
      <c r="AZ10" s="345">
        <f t="shared" si="8"/>
        <v>5.0998680158380996</v>
      </c>
      <c r="BA10" s="346">
        <f t="shared" si="9"/>
        <v>5.0485386153102425</v>
      </c>
      <c r="BB10"/>
      <c r="BC10" s="342">
        <v>7.76</v>
      </c>
      <c r="BD10" s="333" t="s">
        <v>466</v>
      </c>
      <c r="BE10" s="333" t="s">
        <v>467</v>
      </c>
      <c r="BF10" s="343">
        <v>5</v>
      </c>
      <c r="BG10" s="338"/>
      <c r="BH10" s="344">
        <f>(100-$E10+$F10)/100*BD10-$G10*BC10/3600/24</f>
        <v>7.7303935185185205E-2</v>
      </c>
      <c r="BI10" s="345">
        <f>BC10/BD10/24</f>
        <v>4.2391502276176016</v>
      </c>
      <c r="BJ10" s="346">
        <f>BC10/BH10/24</f>
        <v>4.1826245010525422</v>
      </c>
      <c r="BK10"/>
      <c r="BL10" s="350">
        <f t="shared" si="13"/>
        <v>5.3529611247034596</v>
      </c>
      <c r="BM10" s="351">
        <f t="shared" si="14"/>
        <v>5.308380451187646</v>
      </c>
      <c r="BN10" s="81"/>
      <c r="BO10" s="350">
        <f t="shared" si="15"/>
        <v>5.4641036324809482</v>
      </c>
      <c r="BP10" s="351">
        <f t="shared" si="16"/>
        <v>5.4172258386046108</v>
      </c>
      <c r="BQ10" s="352" t="s">
        <v>419</v>
      </c>
      <c r="BR10" s="328" t="s">
        <v>848</v>
      </c>
    </row>
    <row r="11" spans="1:70" x14ac:dyDescent="0.2">
      <c r="A11" s="33">
        <v>9</v>
      </c>
      <c r="B11" s="101" t="s">
        <v>879</v>
      </c>
      <c r="C11" s="99" t="s">
        <v>144</v>
      </c>
      <c r="D11" s="98" t="s">
        <v>436</v>
      </c>
      <c r="F11" s="97">
        <v>1</v>
      </c>
      <c r="G11" s="35">
        <v>11</v>
      </c>
      <c r="H11" s="47" t="s">
        <v>75</v>
      </c>
      <c r="I11" s="97">
        <v>3</v>
      </c>
      <c r="J11" s="38">
        <f t="shared" si="0"/>
        <v>87.460896122567448</v>
      </c>
      <c r="K11" s="97">
        <v>2</v>
      </c>
      <c r="L11" s="38">
        <f t="shared" si="1"/>
        <v>98.31271780403334</v>
      </c>
      <c r="M11" s="97">
        <v>4</v>
      </c>
      <c r="N11" s="38">
        <f t="shared" si="2"/>
        <v>77.120599665575355</v>
      </c>
      <c r="O11" s="41">
        <f t="shared" si="3"/>
        <v>262.89421359217613</v>
      </c>
      <c r="Q11" s="200">
        <v>6</v>
      </c>
      <c r="R11" s="206" t="s">
        <v>868</v>
      </c>
      <c r="S11" s="259" t="s">
        <v>143</v>
      </c>
      <c r="T11" s="258" t="s">
        <v>680</v>
      </c>
      <c r="U11" s="200" t="s">
        <v>544</v>
      </c>
      <c r="V11" s="204">
        <v>9</v>
      </c>
      <c r="W11" s="205"/>
      <c r="X11" s="206">
        <v>1</v>
      </c>
      <c r="Y11" s="206">
        <v>6</v>
      </c>
      <c r="Z11" s="206" t="s">
        <v>33</v>
      </c>
      <c r="AB11" s="333" t="s">
        <v>511</v>
      </c>
      <c r="AC11" s="334" t="s">
        <v>145</v>
      </c>
      <c r="AD11" s="335" t="s">
        <v>512</v>
      </c>
      <c r="AE11" s="333" t="s">
        <v>478</v>
      </c>
      <c r="AF11" s="338"/>
      <c r="AG11" s="338"/>
      <c r="AH11" s="337">
        <v>105.7</v>
      </c>
      <c r="AI11" s="326">
        <v>1.0107999999999999</v>
      </c>
      <c r="AJ11" s="326"/>
      <c r="AK11" s="342">
        <v>19.93</v>
      </c>
      <c r="AL11" s="333" t="s">
        <v>513</v>
      </c>
      <c r="AM11" s="333" t="s">
        <v>514</v>
      </c>
      <c r="AN11" s="343">
        <v>6</v>
      </c>
      <c r="AO11" s="338"/>
      <c r="AP11" s="344">
        <f t="shared" si="17"/>
        <v>0.11057326388888888</v>
      </c>
      <c r="AQ11" s="345">
        <f t="shared" si="18"/>
        <v>7.4150475403059124</v>
      </c>
      <c r="AR11" s="346">
        <f t="shared" si="19"/>
        <v>7.5101035952155906</v>
      </c>
      <c r="AS11" s="327"/>
      <c r="AT11" s="342">
        <v>12.88</v>
      </c>
      <c r="AU11" s="333" t="s">
        <v>515</v>
      </c>
      <c r="AV11" s="333" t="s">
        <v>516</v>
      </c>
      <c r="AW11" s="343">
        <v>4</v>
      </c>
      <c r="AX11" s="338"/>
      <c r="AY11" s="344">
        <f t="shared" si="7"/>
        <v>0.12717025462962964</v>
      </c>
      <c r="AZ11" s="345">
        <f t="shared" si="8"/>
        <v>4.2080043561121698</v>
      </c>
      <c r="BA11" s="346">
        <f t="shared" si="9"/>
        <v>4.2200644185989367</v>
      </c>
      <c r="BB11"/>
      <c r="BC11" s="342">
        <v>7.76</v>
      </c>
      <c r="BD11" s="336"/>
      <c r="BE11" s="336"/>
      <c r="BF11" s="343">
        <v>15</v>
      </c>
      <c r="BG11" s="333" t="s">
        <v>32</v>
      </c>
      <c r="BH11" s="344"/>
      <c r="BI11" s="345"/>
      <c r="BJ11" s="346"/>
      <c r="BK11"/>
      <c r="BL11" s="350">
        <f t="shared" si="13"/>
        <v>5.8115259482090416</v>
      </c>
      <c r="BM11" s="351">
        <f t="shared" si="14"/>
        <v>5.8650840069072636</v>
      </c>
      <c r="BN11" s="81"/>
      <c r="BO11" s="350">
        <f t="shared" si="15"/>
        <v>5.4399064239247901</v>
      </c>
      <c r="BP11" s="351">
        <f t="shared" si="16"/>
        <v>5.4821788310546484</v>
      </c>
      <c r="BQ11" s="352" t="s">
        <v>420</v>
      </c>
      <c r="BR11" s="328" t="s">
        <v>850</v>
      </c>
    </row>
    <row r="12" spans="1:70" x14ac:dyDescent="0.2">
      <c r="A12" s="33">
        <v>10</v>
      </c>
      <c r="B12" s="101" t="s">
        <v>880</v>
      </c>
      <c r="C12" s="207" t="s">
        <v>192</v>
      </c>
      <c r="D12" s="98" t="s">
        <v>444</v>
      </c>
      <c r="F12" s="97">
        <v>3</v>
      </c>
      <c r="G12" s="35">
        <v>11</v>
      </c>
      <c r="H12" s="47" t="s">
        <v>75</v>
      </c>
      <c r="I12" s="97">
        <v>1</v>
      </c>
      <c r="J12" s="38">
        <f t="shared" si="0"/>
        <v>110.41392685158225</v>
      </c>
      <c r="K12" s="97">
        <v>8</v>
      </c>
      <c r="L12" s="38">
        <f t="shared" si="1"/>
        <v>37.746663345299183</v>
      </c>
      <c r="M12" s="97">
        <v>1</v>
      </c>
      <c r="N12" s="38">
        <f t="shared" si="2"/>
        <v>110.41392685158225</v>
      </c>
      <c r="O12" s="41">
        <f t="shared" si="3"/>
        <v>258.57451704846369</v>
      </c>
      <c r="Q12" s="200">
        <v>7</v>
      </c>
      <c r="R12" s="206" t="s">
        <v>869</v>
      </c>
      <c r="S12" s="259" t="s">
        <v>160</v>
      </c>
      <c r="T12" s="258" t="s">
        <v>769</v>
      </c>
      <c r="U12" s="200" t="s">
        <v>544</v>
      </c>
      <c r="V12" s="204">
        <v>9</v>
      </c>
      <c r="W12" s="205"/>
      <c r="X12" s="206">
        <v>7</v>
      </c>
      <c r="Y12" s="206">
        <v>7</v>
      </c>
      <c r="Z12" s="206">
        <v>5</v>
      </c>
      <c r="AB12" s="333" t="s">
        <v>494</v>
      </c>
      <c r="AC12" s="334" t="s">
        <v>394</v>
      </c>
      <c r="AD12" s="335" t="s">
        <v>495</v>
      </c>
      <c r="AE12" s="333" t="s">
        <v>478</v>
      </c>
      <c r="AF12" s="338"/>
      <c r="AG12" s="338"/>
      <c r="AH12" s="337">
        <v>139.5</v>
      </c>
      <c r="AI12" s="326">
        <v>0.96289999999999998</v>
      </c>
      <c r="AJ12" s="326"/>
      <c r="AK12" s="342">
        <v>19.93</v>
      </c>
      <c r="AL12" s="333" t="s">
        <v>496</v>
      </c>
      <c r="AM12" s="333" t="s">
        <v>497</v>
      </c>
      <c r="AN12" s="343">
        <v>8</v>
      </c>
      <c r="AO12" s="338"/>
      <c r="AP12" s="344">
        <f t="shared" si="17"/>
        <v>0.12603379629629632</v>
      </c>
      <c r="AQ12" s="345">
        <f t="shared" si="18"/>
        <v>6.6525730180806661</v>
      </c>
      <c r="AR12" s="346">
        <f t="shared" si="19"/>
        <v>6.5888411764921946</v>
      </c>
      <c r="AS12" s="327"/>
      <c r="AT12" s="342">
        <v>12.88</v>
      </c>
      <c r="AU12" s="333" t="s">
        <v>498</v>
      </c>
      <c r="AV12" s="333" t="s">
        <v>499</v>
      </c>
      <c r="AW12" s="343">
        <v>1</v>
      </c>
      <c r="AX12" s="338"/>
      <c r="AY12" s="344">
        <f t="shared" si="7"/>
        <v>0.11380601851851851</v>
      </c>
      <c r="AZ12" s="345">
        <f t="shared" si="8"/>
        <v>4.7881040892193312</v>
      </c>
      <c r="BA12" s="346">
        <f t="shared" si="9"/>
        <v>4.7156264110877428</v>
      </c>
      <c r="BB12"/>
      <c r="BC12" s="342">
        <v>7.76</v>
      </c>
      <c r="BD12" s="333" t="s">
        <v>500</v>
      </c>
      <c r="BE12" s="333" t="s">
        <v>501</v>
      </c>
      <c r="BF12" s="343">
        <v>2</v>
      </c>
      <c r="BG12" s="338"/>
      <c r="BH12" s="344">
        <f t="shared" ref="BH12:BH30" si="20">(100-$E12+$F12)/100*BD12-$G12*BC12/3600/24</f>
        <v>8.0911342592592583E-2</v>
      </c>
      <c r="BI12" s="345">
        <f t="shared" ref="BI12:BI30" si="21">BC12/BD12/24</f>
        <v>4.0663755458515283</v>
      </c>
      <c r="BJ12" s="346">
        <f t="shared" ref="BJ12:BJ30" si="22">BC12/BH12/24</f>
        <v>3.9961434697900367</v>
      </c>
      <c r="BK12"/>
      <c r="BL12" s="350">
        <f t="shared" si="13"/>
        <v>5.1690175510505085</v>
      </c>
      <c r="BM12" s="351">
        <f t="shared" si="14"/>
        <v>5.1002036857899915</v>
      </c>
      <c r="BN12" s="81"/>
      <c r="BO12" s="350">
        <f t="shared" si="15"/>
        <v>5.2479342482690789</v>
      </c>
      <c r="BP12" s="351">
        <f t="shared" si="16"/>
        <v>5.1770974604187083</v>
      </c>
      <c r="BQ12" s="352" t="s">
        <v>857</v>
      </c>
      <c r="BR12" s="328" t="s">
        <v>858</v>
      </c>
    </row>
    <row r="13" spans="1:70" x14ac:dyDescent="0.2">
      <c r="A13" s="33">
        <v>11</v>
      </c>
      <c r="B13" s="101" t="s">
        <v>898</v>
      </c>
      <c r="C13" s="99" t="s">
        <v>644</v>
      </c>
      <c r="D13" s="98" t="s">
        <v>645</v>
      </c>
      <c r="F13" s="97">
        <v>3</v>
      </c>
      <c r="G13" s="35">
        <v>10</v>
      </c>
      <c r="H13" s="47" t="s">
        <v>620</v>
      </c>
      <c r="I13" s="97">
        <v>1</v>
      </c>
      <c r="J13" s="38">
        <f t="shared" si="0"/>
        <v>110</v>
      </c>
      <c r="K13" s="97">
        <v>5</v>
      </c>
      <c r="L13" s="38">
        <f t="shared" si="1"/>
        <v>63.010299956639813</v>
      </c>
      <c r="M13" s="97">
        <v>3</v>
      </c>
      <c r="N13" s="38">
        <f t="shared" si="2"/>
        <v>85.228787452803374</v>
      </c>
      <c r="O13" s="41">
        <f t="shared" si="3"/>
        <v>258.23908740944319</v>
      </c>
      <c r="Q13" s="200">
        <v>8</v>
      </c>
      <c r="R13" s="206" t="s">
        <v>870</v>
      </c>
      <c r="S13" s="259" t="s">
        <v>163</v>
      </c>
      <c r="T13" s="258" t="s">
        <v>734</v>
      </c>
      <c r="U13" s="200" t="s">
        <v>544</v>
      </c>
      <c r="V13" s="204">
        <v>9</v>
      </c>
      <c r="W13" s="205"/>
      <c r="X13" s="206">
        <v>4</v>
      </c>
      <c r="Y13" s="206">
        <v>8</v>
      </c>
      <c r="Z13" s="206" t="s">
        <v>32</v>
      </c>
      <c r="AB13" s="333" t="s">
        <v>476</v>
      </c>
      <c r="AC13" s="334" t="s">
        <v>272</v>
      </c>
      <c r="AD13" s="335" t="s">
        <v>477</v>
      </c>
      <c r="AE13" s="333" t="s">
        <v>478</v>
      </c>
      <c r="AF13" s="338"/>
      <c r="AG13" s="338"/>
      <c r="AH13" s="337">
        <v>172</v>
      </c>
      <c r="AI13" s="326">
        <v>0.92400000000000004</v>
      </c>
      <c r="AJ13" s="326"/>
      <c r="AK13" s="342">
        <v>19.93</v>
      </c>
      <c r="AL13" s="333" t="s">
        <v>479</v>
      </c>
      <c r="AM13" s="333" t="s">
        <v>480</v>
      </c>
      <c r="AN13" s="343">
        <v>4</v>
      </c>
      <c r="AO13" s="338"/>
      <c r="AP13" s="344">
        <f t="shared" si="17"/>
        <v>0.12817187499999999</v>
      </c>
      <c r="AQ13" s="345">
        <f t="shared" si="18"/>
        <v>6.5553220648698032</v>
      </c>
      <c r="AR13" s="346">
        <f t="shared" si="19"/>
        <v>6.4789304725913288</v>
      </c>
      <c r="AS13" s="327"/>
      <c r="AT13" s="342">
        <v>12.88</v>
      </c>
      <c r="AU13" s="333" t="s">
        <v>481</v>
      </c>
      <c r="AV13" s="333" t="s">
        <v>482</v>
      </c>
      <c r="AW13" s="343">
        <v>2</v>
      </c>
      <c r="AX13" s="338"/>
      <c r="AY13" s="344">
        <f t="shared" si="7"/>
        <v>0.12578101851851853</v>
      </c>
      <c r="AZ13" s="345">
        <f t="shared" si="8"/>
        <v>4.3431997002622706</v>
      </c>
      <c r="BA13" s="346">
        <f t="shared" si="9"/>
        <v>4.266674518839694</v>
      </c>
      <c r="BB13"/>
      <c r="BC13" s="342">
        <v>7.76</v>
      </c>
      <c r="BD13" s="333" t="s">
        <v>483</v>
      </c>
      <c r="BE13" s="333" t="s">
        <v>484</v>
      </c>
      <c r="BF13" s="343">
        <v>1</v>
      </c>
      <c r="BG13" s="338"/>
      <c r="BH13" s="344">
        <f t="shared" si="20"/>
        <v>8.0285879629629631E-2</v>
      </c>
      <c r="BI13" s="345">
        <f t="shared" si="21"/>
        <v>4.1022026431718066</v>
      </c>
      <c r="BJ13" s="346">
        <f t="shared" si="22"/>
        <v>4.0272752173223578</v>
      </c>
      <c r="BK13"/>
      <c r="BL13" s="350">
        <f t="shared" si="13"/>
        <v>5.0002414694346271</v>
      </c>
      <c r="BM13" s="351">
        <f t="shared" si="14"/>
        <v>4.9242934029177938</v>
      </c>
      <c r="BN13" s="81"/>
      <c r="BO13" s="350">
        <f t="shared" si="15"/>
        <v>5.0475787327851167</v>
      </c>
      <c r="BP13" s="351">
        <f t="shared" si="16"/>
        <v>4.969797130898022</v>
      </c>
      <c r="BQ13" s="352" t="s">
        <v>859</v>
      </c>
      <c r="BR13" s="328" t="s">
        <v>860</v>
      </c>
    </row>
    <row r="14" spans="1:70" x14ac:dyDescent="0.2">
      <c r="A14" s="33">
        <v>12</v>
      </c>
      <c r="B14" s="101" t="s">
        <v>353</v>
      </c>
      <c r="C14" s="99" t="s">
        <v>115</v>
      </c>
      <c r="D14" s="98" t="s">
        <v>428</v>
      </c>
      <c r="F14" s="97">
        <v>2</v>
      </c>
      <c r="G14" s="35">
        <v>11</v>
      </c>
      <c r="H14" s="47" t="s">
        <v>75</v>
      </c>
      <c r="I14" s="97">
        <v>5</v>
      </c>
      <c r="J14" s="38">
        <f t="shared" si="0"/>
        <v>67.060590444585699</v>
      </c>
      <c r="K14" s="97">
        <v>3</v>
      </c>
      <c r="L14" s="38">
        <f t="shared" si="1"/>
        <v>87.460896122567448</v>
      </c>
      <c r="M14" s="97">
        <v>2</v>
      </c>
      <c r="N14" s="38">
        <f t="shared" si="2"/>
        <v>98.31271780403334</v>
      </c>
      <c r="O14" s="41">
        <f t="shared" si="3"/>
        <v>252.8342043711865</v>
      </c>
      <c r="Q14" s="200">
        <v>9</v>
      </c>
      <c r="R14" s="206" t="s">
        <v>837</v>
      </c>
      <c r="S14" s="259" t="s">
        <v>838</v>
      </c>
      <c r="T14" s="258" t="s">
        <v>839</v>
      </c>
      <c r="U14" s="200" t="s">
        <v>544</v>
      </c>
      <c r="V14" s="204">
        <v>9</v>
      </c>
      <c r="W14" s="205"/>
      <c r="X14" s="206" t="s">
        <v>32</v>
      </c>
      <c r="Y14" s="206" t="s">
        <v>32</v>
      </c>
      <c r="Z14" s="206" t="s">
        <v>32</v>
      </c>
      <c r="AB14" s="333" t="s">
        <v>525</v>
      </c>
      <c r="AC14" s="334" t="s">
        <v>303</v>
      </c>
      <c r="AD14" s="335" t="s">
        <v>526</v>
      </c>
      <c r="AE14" s="333" t="s">
        <v>478</v>
      </c>
      <c r="AF14" s="338"/>
      <c r="AG14" s="338"/>
      <c r="AH14" s="337">
        <v>143.69999999999999</v>
      </c>
      <c r="AI14" s="326">
        <v>0.95750000000000002</v>
      </c>
      <c r="AJ14" s="326"/>
      <c r="AK14" s="342">
        <v>19.93</v>
      </c>
      <c r="AL14" s="333" t="s">
        <v>527</v>
      </c>
      <c r="AM14" s="333" t="s">
        <v>528</v>
      </c>
      <c r="AN14" s="343">
        <v>5</v>
      </c>
      <c r="AO14" s="338"/>
      <c r="AP14" s="344">
        <f t="shared" si="17"/>
        <v>0.12012233796296297</v>
      </c>
      <c r="AQ14" s="345">
        <f t="shared" si="18"/>
        <v>6.9054860442733395</v>
      </c>
      <c r="AR14" s="346">
        <f t="shared" si="19"/>
        <v>6.9130911098542471</v>
      </c>
      <c r="AS14" s="327"/>
      <c r="AT14" s="342">
        <v>12.88</v>
      </c>
      <c r="AU14" s="333" t="s">
        <v>529</v>
      </c>
      <c r="AV14" s="333" t="s">
        <v>530</v>
      </c>
      <c r="AW14" s="343">
        <v>3</v>
      </c>
      <c r="AX14" s="338"/>
      <c r="AY14" s="344">
        <f t="shared" si="7"/>
        <v>0.12140949074074074</v>
      </c>
      <c r="AZ14" s="345">
        <f t="shared" si="8"/>
        <v>4.4486232370718604</v>
      </c>
      <c r="BA14" s="346">
        <f t="shared" si="9"/>
        <v>4.4203024276962912</v>
      </c>
      <c r="BB14"/>
      <c r="BC14" s="342">
        <v>7.76</v>
      </c>
      <c r="BD14" s="333" t="s">
        <v>531</v>
      </c>
      <c r="BE14" s="333" t="s">
        <v>532</v>
      </c>
      <c r="BF14" s="343">
        <v>7</v>
      </c>
      <c r="BG14" s="338"/>
      <c r="BH14" s="344">
        <f t="shared" si="20"/>
        <v>8.8746064814814826E-2</v>
      </c>
      <c r="BI14" s="345">
        <f t="shared" si="21"/>
        <v>3.6753058808051566</v>
      </c>
      <c r="BJ14" s="346">
        <f t="shared" si="22"/>
        <v>3.6433540349989428</v>
      </c>
      <c r="BK14"/>
      <c r="BL14" s="350">
        <f t="shared" si="13"/>
        <v>5.0098050540501182</v>
      </c>
      <c r="BM14" s="351">
        <f t="shared" si="14"/>
        <v>4.9922491908498268</v>
      </c>
      <c r="BN14" s="81"/>
      <c r="BO14" s="350">
        <f t="shared" si="15"/>
        <v>5.0150489981468489</v>
      </c>
      <c r="BP14" s="351">
        <f t="shared" si="16"/>
        <v>4.9947569596948478</v>
      </c>
      <c r="BQ14" s="352" t="s">
        <v>422</v>
      </c>
      <c r="BR14" s="328" t="s">
        <v>855</v>
      </c>
    </row>
    <row r="15" spans="1:70" x14ac:dyDescent="0.2">
      <c r="A15" s="33">
        <v>13</v>
      </c>
      <c r="B15" s="101" t="s">
        <v>865</v>
      </c>
      <c r="C15" s="207" t="s">
        <v>247</v>
      </c>
      <c r="D15" s="98" t="s">
        <v>628</v>
      </c>
      <c r="F15" s="97">
        <v>2</v>
      </c>
      <c r="G15" s="35">
        <v>9</v>
      </c>
      <c r="H15" s="47" t="s">
        <v>544</v>
      </c>
      <c r="I15" s="97">
        <v>3</v>
      </c>
      <c r="J15" s="38">
        <f t="shared" si="0"/>
        <v>82.548990324974412</v>
      </c>
      <c r="K15" s="97">
        <v>2</v>
      </c>
      <c r="L15" s="38">
        <f t="shared" si="1"/>
        <v>95.421014026642325</v>
      </c>
      <c r="M15" s="97">
        <v>4</v>
      </c>
      <c r="N15" s="38">
        <f t="shared" si="2"/>
        <v>70.188491847780284</v>
      </c>
      <c r="O15" s="41">
        <f t="shared" si="3"/>
        <v>248.15849619939704</v>
      </c>
      <c r="Q15" s="298">
        <v>1</v>
      </c>
      <c r="R15" s="304" t="s">
        <v>871</v>
      </c>
      <c r="S15" s="307" t="s">
        <v>129</v>
      </c>
      <c r="T15" s="306" t="s">
        <v>662</v>
      </c>
      <c r="U15" s="298" t="s">
        <v>663</v>
      </c>
      <c r="V15" s="302">
        <v>9</v>
      </c>
      <c r="W15" s="303"/>
      <c r="X15" s="304">
        <v>1</v>
      </c>
      <c r="Y15" s="304">
        <v>2</v>
      </c>
      <c r="Z15" s="304">
        <v>1</v>
      </c>
      <c r="AB15" s="333" t="s">
        <v>443</v>
      </c>
      <c r="AC15" s="334" t="s">
        <v>192</v>
      </c>
      <c r="AD15" s="335" t="s">
        <v>444</v>
      </c>
      <c r="AE15" s="333" t="s">
        <v>75</v>
      </c>
      <c r="AF15" s="336"/>
      <c r="AG15" s="336"/>
      <c r="AH15" s="337">
        <v>206.8</v>
      </c>
      <c r="AI15" s="326">
        <v>0.88829999999999998</v>
      </c>
      <c r="AJ15" s="326"/>
      <c r="AK15" s="342">
        <v>19.93</v>
      </c>
      <c r="AL15" s="333" t="s">
        <v>445</v>
      </c>
      <c r="AM15" s="333" t="s">
        <v>446</v>
      </c>
      <c r="AN15" s="343">
        <v>1</v>
      </c>
      <c r="AO15" s="338"/>
      <c r="AP15" s="344">
        <f t="shared" si="17"/>
        <v>0.13253090277777776</v>
      </c>
      <c r="AQ15" s="345">
        <f t="shared" si="18"/>
        <v>6.2925802490791094</v>
      </c>
      <c r="AR15" s="346">
        <f t="shared" si="19"/>
        <v>6.2658342262941824</v>
      </c>
      <c r="AS15" s="327"/>
      <c r="AT15" s="342">
        <v>12.88</v>
      </c>
      <c r="AU15" s="333" t="s">
        <v>447</v>
      </c>
      <c r="AV15" s="333" t="s">
        <v>448</v>
      </c>
      <c r="AW15" s="343">
        <v>8</v>
      </c>
      <c r="AX15" s="338"/>
      <c r="AY15" s="344">
        <f t="shared" si="7"/>
        <v>0.13377291666666669</v>
      </c>
      <c r="AZ15" s="345">
        <f t="shared" si="8"/>
        <v>4.0513761467889911</v>
      </c>
      <c r="BA15" s="346">
        <f t="shared" si="9"/>
        <v>4.0117736836367595</v>
      </c>
      <c r="BB15"/>
      <c r="BC15" s="342">
        <v>7.76</v>
      </c>
      <c r="BD15" s="333" t="s">
        <v>449</v>
      </c>
      <c r="BE15" s="333" t="s">
        <v>450</v>
      </c>
      <c r="BF15" s="343">
        <v>1</v>
      </c>
      <c r="BG15" s="338"/>
      <c r="BH15" s="344">
        <f t="shared" si="20"/>
        <v>7.3306944444444452E-2</v>
      </c>
      <c r="BI15" s="345">
        <f t="shared" si="21"/>
        <v>4.4498247849633641</v>
      </c>
      <c r="BJ15" s="346">
        <f t="shared" si="22"/>
        <v>4.4106780849169205</v>
      </c>
      <c r="BK15"/>
      <c r="BL15" s="350">
        <f t="shared" si="13"/>
        <v>4.9312603936104891</v>
      </c>
      <c r="BM15" s="351">
        <f t="shared" si="14"/>
        <v>4.8960953316159541</v>
      </c>
      <c r="BN15" s="81"/>
      <c r="BO15" s="350">
        <f t="shared" si="15"/>
        <v>4.99156367357413</v>
      </c>
      <c r="BP15" s="351">
        <f t="shared" si="16"/>
        <v>4.9556687482433848</v>
      </c>
      <c r="BQ15" s="352" t="s">
        <v>421</v>
      </c>
      <c r="BR15" s="328" t="s">
        <v>856</v>
      </c>
    </row>
    <row r="16" spans="1:70" x14ac:dyDescent="0.2">
      <c r="A16" s="33">
        <v>14</v>
      </c>
      <c r="B16" s="101" t="s">
        <v>872</v>
      </c>
      <c r="C16" s="99" t="s">
        <v>292</v>
      </c>
      <c r="D16" s="98" t="s">
        <v>702</v>
      </c>
      <c r="F16" s="97">
        <v>3</v>
      </c>
      <c r="G16" s="35">
        <v>9</v>
      </c>
      <c r="H16" s="47" t="s">
        <v>663</v>
      </c>
      <c r="I16" s="97">
        <v>2</v>
      </c>
      <c r="J16" s="38">
        <f t="shared" si="0"/>
        <v>95.421014026642325</v>
      </c>
      <c r="K16" s="97">
        <v>5</v>
      </c>
      <c r="L16" s="38">
        <f t="shared" si="1"/>
        <v>58.108280606588615</v>
      </c>
      <c r="M16" s="97">
        <v>3</v>
      </c>
      <c r="N16" s="38">
        <f t="shared" si="2"/>
        <v>82.548990324974412</v>
      </c>
      <c r="O16" s="41">
        <f t="shared" si="3"/>
        <v>236.07828495820536</v>
      </c>
      <c r="Q16" s="298">
        <v>2</v>
      </c>
      <c r="R16" s="304" t="s">
        <v>284</v>
      </c>
      <c r="S16" s="307" t="s">
        <v>285</v>
      </c>
      <c r="T16" s="306" t="s">
        <v>686</v>
      </c>
      <c r="U16" s="298" t="s">
        <v>663</v>
      </c>
      <c r="V16" s="302">
        <v>9</v>
      </c>
      <c r="W16" s="303"/>
      <c r="X16" s="304">
        <v>4</v>
      </c>
      <c r="Y16" s="304">
        <v>1</v>
      </c>
      <c r="Z16" s="304">
        <v>2</v>
      </c>
      <c r="AB16" s="333" t="s">
        <v>584</v>
      </c>
      <c r="AC16" s="334" t="s">
        <v>44</v>
      </c>
      <c r="AD16" s="335" t="s">
        <v>585</v>
      </c>
      <c r="AE16" s="333" t="s">
        <v>544</v>
      </c>
      <c r="AF16" s="338"/>
      <c r="AG16" s="338"/>
      <c r="AH16" s="337">
        <v>98.2</v>
      </c>
      <c r="AI16" s="326">
        <v>1.0226999999999999</v>
      </c>
      <c r="AJ16" s="326"/>
      <c r="AK16" s="342">
        <v>19.93</v>
      </c>
      <c r="AL16" s="333" t="s">
        <v>586</v>
      </c>
      <c r="AM16" s="336"/>
      <c r="AN16" s="343">
        <v>10</v>
      </c>
      <c r="AO16" s="333" t="s">
        <v>587</v>
      </c>
      <c r="AP16" s="344">
        <f t="shared" si="17"/>
        <v>0.11900856481481481</v>
      </c>
      <c r="AQ16" s="345">
        <f t="shared" si="18"/>
        <v>7.0638968199271437</v>
      </c>
      <c r="AR16" s="346">
        <f t="shared" si="19"/>
        <v>6.9777891024805641</v>
      </c>
      <c r="AS16" s="327"/>
      <c r="AT16" s="342">
        <v>12.88</v>
      </c>
      <c r="AU16" s="333" t="s">
        <v>588</v>
      </c>
      <c r="AV16" s="333" t="s">
        <v>589</v>
      </c>
      <c r="AW16" s="343">
        <v>5</v>
      </c>
      <c r="AX16" s="338"/>
      <c r="AY16" s="344">
        <f t="shared" si="7"/>
        <v>0.17058726851851852</v>
      </c>
      <c r="AZ16" s="345">
        <f t="shared" si="8"/>
        <v>3.2150880599084739</v>
      </c>
      <c r="BA16" s="346">
        <f t="shared" si="9"/>
        <v>3.1459948408072873</v>
      </c>
      <c r="BB16"/>
      <c r="BC16" s="342">
        <v>7.76</v>
      </c>
      <c r="BD16" s="333" t="s">
        <v>590</v>
      </c>
      <c r="BE16" s="333" t="s">
        <v>591</v>
      </c>
      <c r="BF16" s="343">
        <v>2</v>
      </c>
      <c r="BG16" s="338"/>
      <c r="BH16" s="344">
        <f t="shared" si="20"/>
        <v>7.8408680555555554E-2</v>
      </c>
      <c r="BI16" s="345">
        <f t="shared" si="21"/>
        <v>4.2040632054176079</v>
      </c>
      <c r="BJ16" s="346">
        <f t="shared" si="22"/>
        <v>4.123693078909028</v>
      </c>
      <c r="BK16"/>
      <c r="BL16" s="350">
        <f t="shared" si="13"/>
        <v>4.8276826950844081</v>
      </c>
      <c r="BM16" s="351">
        <f t="shared" si="14"/>
        <v>4.7491590073989594</v>
      </c>
      <c r="BN16" s="81"/>
      <c r="BO16" s="350">
        <f t="shared" si="15"/>
        <v>4.7299779827449537</v>
      </c>
      <c r="BP16" s="351">
        <f t="shared" si="16"/>
        <v>4.6497765647547409</v>
      </c>
      <c r="BR16" s="328" t="s">
        <v>861</v>
      </c>
    </row>
    <row r="17" spans="1:68" x14ac:dyDescent="0.2">
      <c r="A17" s="33">
        <v>15</v>
      </c>
      <c r="B17" s="101" t="s">
        <v>881</v>
      </c>
      <c r="C17" s="99" t="s">
        <v>460</v>
      </c>
      <c r="D17" s="98" t="s">
        <v>461</v>
      </c>
      <c r="F17" s="97">
        <v>4</v>
      </c>
      <c r="G17" s="35">
        <v>11</v>
      </c>
      <c r="H17" s="47" t="s">
        <v>75</v>
      </c>
      <c r="I17" s="97">
        <v>6</v>
      </c>
      <c r="J17" s="38">
        <f t="shared" si="0"/>
        <v>57.177868893200355</v>
      </c>
      <c r="K17" s="97">
        <v>1</v>
      </c>
      <c r="L17" s="38">
        <f t="shared" si="1"/>
        <v>110.41392685158225</v>
      </c>
      <c r="M17" s="97">
        <v>5</v>
      </c>
      <c r="N17" s="38">
        <f t="shared" si="2"/>
        <v>67.060590444585699</v>
      </c>
      <c r="O17" s="41">
        <f t="shared" si="3"/>
        <v>234.65238618936829</v>
      </c>
      <c r="Q17" s="298">
        <v>3</v>
      </c>
      <c r="R17" s="304" t="s">
        <v>872</v>
      </c>
      <c r="S17" s="307" t="s">
        <v>292</v>
      </c>
      <c r="T17" s="306" t="s">
        <v>702</v>
      </c>
      <c r="U17" s="298" t="s">
        <v>663</v>
      </c>
      <c r="V17" s="302">
        <v>9</v>
      </c>
      <c r="W17" s="303"/>
      <c r="X17" s="304">
        <v>2</v>
      </c>
      <c r="Y17" s="304">
        <v>5</v>
      </c>
      <c r="Z17" s="304">
        <v>3</v>
      </c>
      <c r="AB17" s="333" t="s">
        <v>559</v>
      </c>
      <c r="AC17" s="334" t="s">
        <v>156</v>
      </c>
      <c r="AD17" s="335" t="s">
        <v>560</v>
      </c>
      <c r="AE17" s="333" t="s">
        <v>478</v>
      </c>
      <c r="AF17" s="338"/>
      <c r="AG17" s="338"/>
      <c r="AH17" s="337">
        <v>137.80000000000001</v>
      </c>
      <c r="AI17" s="326">
        <v>0.96509999999999996</v>
      </c>
      <c r="AJ17" s="326"/>
      <c r="AK17" s="342">
        <v>19.93</v>
      </c>
      <c r="AL17" s="333" t="s">
        <v>561</v>
      </c>
      <c r="AM17" s="333" t="s">
        <v>562</v>
      </c>
      <c r="AN17" s="343">
        <v>10</v>
      </c>
      <c r="AO17" s="338"/>
      <c r="AP17" s="344">
        <f t="shared" si="17"/>
        <v>0.131121875</v>
      </c>
      <c r="AQ17" s="345">
        <f t="shared" si="18"/>
        <v>6.4614553314121039</v>
      </c>
      <c r="AR17" s="346">
        <f t="shared" si="19"/>
        <v>6.3331665038092737</v>
      </c>
      <c r="AS17" s="327"/>
      <c r="AT17" s="342">
        <v>12.88</v>
      </c>
      <c r="AU17" s="333" t="s">
        <v>563</v>
      </c>
      <c r="AV17" s="333" t="s">
        <v>564</v>
      </c>
      <c r="AW17" s="343">
        <v>5</v>
      </c>
      <c r="AX17" s="338"/>
      <c r="AY17" s="344">
        <f t="shared" si="7"/>
        <v>0.14109537037037034</v>
      </c>
      <c r="AZ17" s="345">
        <f t="shared" si="8"/>
        <v>3.9102715466351836</v>
      </c>
      <c r="BA17" s="346">
        <f t="shared" si="9"/>
        <v>3.8035738894758615</v>
      </c>
      <c r="BB17"/>
      <c r="BC17" s="342">
        <v>7.76</v>
      </c>
      <c r="BD17" s="333" t="s">
        <v>565</v>
      </c>
      <c r="BE17" s="333" t="s">
        <v>566</v>
      </c>
      <c r="BF17" s="343">
        <v>6</v>
      </c>
      <c r="BG17" s="338"/>
      <c r="BH17" s="344">
        <f t="shared" si="20"/>
        <v>8.8098148148148148E-2</v>
      </c>
      <c r="BI17" s="345">
        <f t="shared" si="21"/>
        <v>3.7746250506688281</v>
      </c>
      <c r="BJ17" s="346">
        <f t="shared" si="22"/>
        <v>3.6701490341159904</v>
      </c>
      <c r="BK17"/>
      <c r="BL17" s="350">
        <f t="shared" si="13"/>
        <v>4.7154506429053713</v>
      </c>
      <c r="BM17" s="351">
        <f t="shared" si="14"/>
        <v>4.602296475800375</v>
      </c>
      <c r="BN17" s="81"/>
      <c r="BO17" s="350">
        <f t="shared" si="15"/>
        <v>4.7136347798657212</v>
      </c>
      <c r="BP17" s="351">
        <f t="shared" si="16"/>
        <v>4.5983040354705036</v>
      </c>
    </row>
    <row r="18" spans="1:68" x14ac:dyDescent="0.2">
      <c r="A18" s="33">
        <v>16</v>
      </c>
      <c r="B18" s="101" t="s">
        <v>890</v>
      </c>
      <c r="C18" s="99" t="s">
        <v>303</v>
      </c>
      <c r="D18" s="98" t="s">
        <v>526</v>
      </c>
      <c r="F18" s="97">
        <v>4</v>
      </c>
      <c r="G18" s="35">
        <v>14</v>
      </c>
      <c r="H18" s="47" t="s">
        <v>478</v>
      </c>
      <c r="I18" s="97">
        <v>5</v>
      </c>
      <c r="J18" s="38">
        <f t="shared" si="0"/>
        <v>75.900151741993625</v>
      </c>
      <c r="K18" s="97">
        <v>3</v>
      </c>
      <c r="L18" s="38">
        <f t="shared" si="1"/>
        <v>92.404353523871464</v>
      </c>
      <c r="M18" s="97">
        <v>7</v>
      </c>
      <c r="N18" s="38">
        <f t="shared" si="2"/>
        <v>60.153157099496951</v>
      </c>
      <c r="O18" s="41">
        <f t="shared" si="3"/>
        <v>228.45766236536204</v>
      </c>
      <c r="Q18" s="298">
        <v>4</v>
      </c>
      <c r="R18" s="304" t="s">
        <v>873</v>
      </c>
      <c r="S18" s="307" t="s">
        <v>717</v>
      </c>
      <c r="T18" s="306" t="s">
        <v>718</v>
      </c>
      <c r="U18" s="298" t="s">
        <v>663</v>
      </c>
      <c r="V18" s="302">
        <v>9</v>
      </c>
      <c r="W18" s="303"/>
      <c r="X18" s="304">
        <v>3</v>
      </c>
      <c r="Y18" s="304">
        <v>4</v>
      </c>
      <c r="Z18" s="304">
        <v>4</v>
      </c>
      <c r="AB18" s="333" t="s">
        <v>435</v>
      </c>
      <c r="AC18" s="334" t="s">
        <v>144</v>
      </c>
      <c r="AD18" s="335" t="s">
        <v>436</v>
      </c>
      <c r="AE18" s="333" t="s">
        <v>75</v>
      </c>
      <c r="AF18" s="336"/>
      <c r="AG18" s="336"/>
      <c r="AH18" s="337">
        <v>262.89999999999998</v>
      </c>
      <c r="AI18" s="326">
        <v>0.84079999999999999</v>
      </c>
      <c r="AJ18" s="326"/>
      <c r="AK18" s="342">
        <v>19.93</v>
      </c>
      <c r="AL18" s="333" t="s">
        <v>437</v>
      </c>
      <c r="AM18" s="333" t="s">
        <v>438</v>
      </c>
      <c r="AN18" s="343">
        <v>3</v>
      </c>
      <c r="AO18" s="338"/>
      <c r="AP18" s="344">
        <f t="shared" si="17"/>
        <v>0.15080856481481483</v>
      </c>
      <c r="AQ18" s="345">
        <f t="shared" si="18"/>
        <v>5.6066265530983825</v>
      </c>
      <c r="AR18" s="346">
        <f t="shared" si="19"/>
        <v>5.5064290790538033</v>
      </c>
      <c r="AS18" s="327"/>
      <c r="AT18" s="342">
        <v>12.88</v>
      </c>
      <c r="AU18" s="333" t="s">
        <v>439</v>
      </c>
      <c r="AV18" s="333" t="s">
        <v>440</v>
      </c>
      <c r="AW18" s="343">
        <v>2</v>
      </c>
      <c r="AX18" s="338"/>
      <c r="AY18" s="344">
        <f t="shared" si="7"/>
        <v>0.12769629629629631</v>
      </c>
      <c r="AZ18" s="345">
        <f t="shared" si="8"/>
        <v>4.3005008347245406</v>
      </c>
      <c r="BA18" s="346">
        <f t="shared" si="9"/>
        <v>4.2026799698358372</v>
      </c>
      <c r="BB18"/>
      <c r="BC18" s="342">
        <v>7.76</v>
      </c>
      <c r="BD18" s="333" t="s">
        <v>441</v>
      </c>
      <c r="BE18" s="333" t="s">
        <v>442</v>
      </c>
      <c r="BF18" s="343">
        <v>4</v>
      </c>
      <c r="BG18" s="338"/>
      <c r="BH18" s="344">
        <f t="shared" si="20"/>
        <v>8.8611111111111127E-2</v>
      </c>
      <c r="BI18" s="345">
        <f t="shared" si="21"/>
        <v>3.7417626573801233</v>
      </c>
      <c r="BJ18" s="346">
        <f t="shared" si="22"/>
        <v>3.6489028213166139</v>
      </c>
      <c r="BK18"/>
      <c r="BL18" s="350">
        <f t="shared" si="13"/>
        <v>4.5496300150676818</v>
      </c>
      <c r="BM18" s="351">
        <f t="shared" si="14"/>
        <v>4.452670623402085</v>
      </c>
      <c r="BN18" s="81"/>
      <c r="BO18" s="350">
        <f t="shared" si="15"/>
        <v>4.6570153845591156</v>
      </c>
      <c r="BP18" s="351">
        <f t="shared" si="16"/>
        <v>4.5576002500137678</v>
      </c>
    </row>
    <row r="19" spans="1:68" x14ac:dyDescent="0.2">
      <c r="A19" s="33">
        <v>17</v>
      </c>
      <c r="B19" s="101" t="s">
        <v>873</v>
      </c>
      <c r="C19" s="99" t="s">
        <v>717</v>
      </c>
      <c r="D19" s="98" t="s">
        <v>718</v>
      </c>
      <c r="F19" s="97">
        <v>4</v>
      </c>
      <c r="G19" s="35">
        <v>9</v>
      </c>
      <c r="H19" s="47" t="s">
        <v>663</v>
      </c>
      <c r="I19" s="97">
        <v>3</v>
      </c>
      <c r="J19" s="38">
        <f t="shared" si="0"/>
        <v>82.548990324974412</v>
      </c>
      <c r="K19" s="97">
        <v>4</v>
      </c>
      <c r="L19" s="38">
        <f t="shared" si="1"/>
        <v>70.188491847780284</v>
      </c>
      <c r="M19" s="97">
        <v>4</v>
      </c>
      <c r="N19" s="38">
        <f t="shared" si="2"/>
        <v>70.188491847780284</v>
      </c>
      <c r="O19" s="41">
        <f t="shared" si="3"/>
        <v>222.92597402053499</v>
      </c>
      <c r="Q19" s="298">
        <v>5</v>
      </c>
      <c r="R19" s="304" t="s">
        <v>874</v>
      </c>
      <c r="S19" s="307" t="s">
        <v>800</v>
      </c>
      <c r="T19" s="306" t="s">
        <v>801</v>
      </c>
      <c r="U19" s="298" t="s">
        <v>663</v>
      </c>
      <c r="V19" s="302">
        <v>9</v>
      </c>
      <c r="W19" s="303"/>
      <c r="X19" s="304">
        <v>6</v>
      </c>
      <c r="Y19" s="304">
        <v>6</v>
      </c>
      <c r="Z19" s="304">
        <v>5</v>
      </c>
      <c r="AB19" s="333" t="s">
        <v>551</v>
      </c>
      <c r="AC19" s="334" t="s">
        <v>150</v>
      </c>
      <c r="AD19" s="335" t="s">
        <v>552</v>
      </c>
      <c r="AE19" s="333" t="s">
        <v>75</v>
      </c>
      <c r="AF19" s="337">
        <v>2</v>
      </c>
      <c r="AG19" s="336"/>
      <c r="AH19" s="337">
        <v>189.1</v>
      </c>
      <c r="AI19" s="326">
        <v>0.90569999999999995</v>
      </c>
      <c r="AJ19" s="326"/>
      <c r="AK19" s="342">
        <v>19.93</v>
      </c>
      <c r="AL19" s="333" t="s">
        <v>553</v>
      </c>
      <c r="AM19" s="333" t="s">
        <v>554</v>
      </c>
      <c r="AN19" s="343">
        <v>8</v>
      </c>
      <c r="AO19" s="338"/>
      <c r="AP19" s="344">
        <f t="shared" si="17"/>
        <v>0.15168506944444443</v>
      </c>
      <c r="AQ19" s="345">
        <f t="shared" si="18"/>
        <v>5.6167214654767497</v>
      </c>
      <c r="AR19" s="346">
        <f t="shared" si="19"/>
        <v>5.4746104524863064</v>
      </c>
      <c r="AS19" s="327"/>
      <c r="AT19" s="342">
        <v>12.88</v>
      </c>
      <c r="AU19" s="333" t="s">
        <v>555</v>
      </c>
      <c r="AV19" s="333" t="s">
        <v>556</v>
      </c>
      <c r="AW19" s="343">
        <v>5</v>
      </c>
      <c r="AX19" s="338"/>
      <c r="AY19" s="344">
        <f t="shared" si="7"/>
        <v>0.12578148148148149</v>
      </c>
      <c r="AZ19" s="345">
        <f t="shared" si="8"/>
        <v>4.3904933244957869</v>
      </c>
      <c r="BA19" s="346">
        <f t="shared" si="9"/>
        <v>4.2666588145225406</v>
      </c>
      <c r="BB19"/>
      <c r="BC19" s="342">
        <v>7.76</v>
      </c>
      <c r="BD19" s="333" t="s">
        <v>557</v>
      </c>
      <c r="BE19" s="333" t="s">
        <v>558</v>
      </c>
      <c r="BF19" s="343">
        <v>8</v>
      </c>
      <c r="BG19" s="338"/>
      <c r="BH19" s="344">
        <f t="shared" si="20"/>
        <v>9.8280555555555565E-2</v>
      </c>
      <c r="BI19" s="345">
        <f t="shared" si="21"/>
        <v>3.3935860058309033</v>
      </c>
      <c r="BJ19" s="346">
        <f t="shared" si="22"/>
        <v>3.2899013594867301</v>
      </c>
      <c r="BK19"/>
      <c r="BL19" s="350">
        <f t="shared" si="13"/>
        <v>4.4669335986011465</v>
      </c>
      <c r="BM19" s="351">
        <f t="shared" si="14"/>
        <v>4.3437235421651925</v>
      </c>
      <c r="BN19" s="81"/>
      <c r="BO19" s="350">
        <f t="shared" si="15"/>
        <v>4.5642698251288847</v>
      </c>
      <c r="BP19" s="351">
        <f t="shared" si="16"/>
        <v>4.4391035351662742</v>
      </c>
    </row>
    <row r="20" spans="1:68" x14ac:dyDescent="0.2">
      <c r="A20" s="33">
        <v>18</v>
      </c>
      <c r="B20" s="101" t="s">
        <v>899</v>
      </c>
      <c r="C20" s="354" t="s">
        <v>251</v>
      </c>
      <c r="D20" s="98" t="s">
        <v>694</v>
      </c>
      <c r="F20" s="97">
        <v>4</v>
      </c>
      <c r="G20" s="35">
        <v>10</v>
      </c>
      <c r="H20" s="47" t="s">
        <v>620</v>
      </c>
      <c r="I20" s="97">
        <v>4</v>
      </c>
      <c r="J20" s="38">
        <f t="shared" si="0"/>
        <v>73.979400086720375</v>
      </c>
      <c r="K20" s="97">
        <v>3</v>
      </c>
      <c r="L20" s="38">
        <f t="shared" si="1"/>
        <v>85.228787452803374</v>
      </c>
      <c r="M20" s="97">
        <v>5</v>
      </c>
      <c r="N20" s="38">
        <f t="shared" si="2"/>
        <v>63.010299956639813</v>
      </c>
      <c r="O20" s="41">
        <f t="shared" si="3"/>
        <v>222.21848749616356</v>
      </c>
      <c r="Q20" s="298">
        <v>6</v>
      </c>
      <c r="R20" s="304" t="s">
        <v>875</v>
      </c>
      <c r="S20" s="307" t="s">
        <v>166</v>
      </c>
      <c r="T20" s="306" t="s">
        <v>777</v>
      </c>
      <c r="U20" s="298" t="s">
        <v>663</v>
      </c>
      <c r="V20" s="302">
        <v>9</v>
      </c>
      <c r="W20" s="303"/>
      <c r="X20" s="304" t="s">
        <v>32</v>
      </c>
      <c r="Y20" s="304">
        <v>3</v>
      </c>
      <c r="Z20" s="304">
        <v>6</v>
      </c>
      <c r="AB20" s="333" t="s">
        <v>567</v>
      </c>
      <c r="AC20" s="334" t="s">
        <v>134</v>
      </c>
      <c r="AD20" s="335" t="s">
        <v>568</v>
      </c>
      <c r="AE20" s="333" t="s">
        <v>478</v>
      </c>
      <c r="AF20" s="338"/>
      <c r="AG20" s="338"/>
      <c r="AH20" s="337">
        <v>172.7</v>
      </c>
      <c r="AI20" s="326">
        <v>0.92320000000000002</v>
      </c>
      <c r="AJ20" s="326"/>
      <c r="AK20" s="342">
        <v>19.93</v>
      </c>
      <c r="AL20" s="333" t="s">
        <v>569</v>
      </c>
      <c r="AM20" s="333" t="s">
        <v>570</v>
      </c>
      <c r="AN20" s="343">
        <v>1</v>
      </c>
      <c r="AO20" s="338"/>
      <c r="AP20" s="344">
        <f t="shared" si="17"/>
        <v>0.12895717592592593</v>
      </c>
      <c r="AQ20" s="345">
        <f t="shared" si="18"/>
        <v>6.5793672627235216</v>
      </c>
      <c r="AR20" s="346">
        <f t="shared" si="19"/>
        <v>6.4394762114181603</v>
      </c>
      <c r="AS20" s="327"/>
      <c r="AT20" s="342">
        <v>12.88</v>
      </c>
      <c r="AU20" s="333" t="s">
        <v>571</v>
      </c>
      <c r="AV20" s="333" t="s">
        <v>572</v>
      </c>
      <c r="AW20" s="343">
        <v>6</v>
      </c>
      <c r="AX20" s="338"/>
      <c r="AY20" s="344">
        <f t="shared" si="7"/>
        <v>0.17222777777777776</v>
      </c>
      <c r="AZ20" s="345">
        <f t="shared" si="8"/>
        <v>3.2128603104212865</v>
      </c>
      <c r="BA20" s="346">
        <f t="shared" si="9"/>
        <v>3.1160285152091873</v>
      </c>
      <c r="BB20"/>
      <c r="BC20" s="342">
        <v>7.76</v>
      </c>
      <c r="BD20" s="333" t="s">
        <v>573</v>
      </c>
      <c r="BE20" s="333" t="s">
        <v>574</v>
      </c>
      <c r="BF20" s="343">
        <v>3</v>
      </c>
      <c r="BG20" s="338"/>
      <c r="BH20" s="344">
        <f t="shared" si="20"/>
        <v>8.6430555555555566E-2</v>
      </c>
      <c r="BI20" s="345">
        <f t="shared" si="21"/>
        <v>3.850585802894555</v>
      </c>
      <c r="BJ20" s="346">
        <f t="shared" si="22"/>
        <v>3.7409609513096576</v>
      </c>
      <c r="BK20"/>
      <c r="BL20" s="350">
        <f t="shared" si="13"/>
        <v>4.5476044586797881</v>
      </c>
      <c r="BM20" s="351">
        <f t="shared" si="14"/>
        <v>4.4321552259790016</v>
      </c>
      <c r="BN20" s="81"/>
      <c r="BO20" s="350">
        <f t="shared" si="15"/>
        <v>4.4738298839815336</v>
      </c>
      <c r="BP20" s="351">
        <f t="shared" si="16"/>
        <v>4.3573055232954534</v>
      </c>
    </row>
    <row r="21" spans="1:68" x14ac:dyDescent="0.2">
      <c r="A21" s="33">
        <v>19</v>
      </c>
      <c r="B21" s="101" t="s">
        <v>882</v>
      </c>
      <c r="C21" s="123" t="s">
        <v>193</v>
      </c>
      <c r="D21" s="98" t="s">
        <v>452</v>
      </c>
      <c r="F21" s="97">
        <v>5</v>
      </c>
      <c r="G21" s="35">
        <v>11</v>
      </c>
      <c r="H21" s="47" t="s">
        <v>75</v>
      </c>
      <c r="I21" s="97">
        <v>7</v>
      </c>
      <c r="J21" s="38">
        <f t="shared" si="0"/>
        <v>47.417491905985138</v>
      </c>
      <c r="K21" s="97">
        <v>4</v>
      </c>
      <c r="L21" s="38">
        <f t="shared" si="1"/>
        <v>77.120599665575355</v>
      </c>
      <c r="M21" s="97">
        <v>3</v>
      </c>
      <c r="N21" s="38">
        <f t="shared" si="2"/>
        <v>87.460896122567448</v>
      </c>
      <c r="O21" s="41">
        <f t="shared" si="3"/>
        <v>211.99898769412795</v>
      </c>
      <c r="Q21" s="298">
        <v>7</v>
      </c>
      <c r="R21" s="304" t="s">
        <v>876</v>
      </c>
      <c r="S21" s="307" t="s">
        <v>813</v>
      </c>
      <c r="T21" s="306" t="s">
        <v>814</v>
      </c>
      <c r="U21" s="298" t="s">
        <v>663</v>
      </c>
      <c r="V21" s="302">
        <v>9</v>
      </c>
      <c r="W21" s="303"/>
      <c r="X21" s="304">
        <v>5</v>
      </c>
      <c r="Y21" s="304" t="s">
        <v>32</v>
      </c>
      <c r="Z21" s="304">
        <v>7</v>
      </c>
      <c r="AB21" s="333" t="s">
        <v>652</v>
      </c>
      <c r="AC21" s="334" t="s">
        <v>653</v>
      </c>
      <c r="AD21" s="335" t="s">
        <v>654</v>
      </c>
      <c r="AE21" s="333" t="s">
        <v>544</v>
      </c>
      <c r="AF21" s="338"/>
      <c r="AG21" s="338"/>
      <c r="AH21" s="337">
        <v>102.3</v>
      </c>
      <c r="AI21" s="326">
        <v>1.0161</v>
      </c>
      <c r="AJ21" s="326"/>
      <c r="AK21" s="342">
        <v>19.93</v>
      </c>
      <c r="AL21" s="333" t="s">
        <v>655</v>
      </c>
      <c r="AM21" s="333" t="s">
        <v>656</v>
      </c>
      <c r="AN21" s="343">
        <v>5</v>
      </c>
      <c r="AO21" s="338"/>
      <c r="AP21" s="344">
        <f t="shared" si="17"/>
        <v>0.12805636574074075</v>
      </c>
      <c r="AQ21" s="345">
        <f t="shared" si="18"/>
        <v>6.6767169179229482</v>
      </c>
      <c r="AR21" s="346">
        <f t="shared" si="19"/>
        <v>6.4847745901824547</v>
      </c>
      <c r="AS21" s="327"/>
      <c r="AT21" s="342">
        <v>12.88</v>
      </c>
      <c r="AU21" s="333" t="s">
        <v>657</v>
      </c>
      <c r="AV21" s="333" t="s">
        <v>658</v>
      </c>
      <c r="AW21" s="343">
        <v>4</v>
      </c>
      <c r="AX21" s="338"/>
      <c r="AY21" s="344">
        <f t="shared" si="7"/>
        <v>0.17415011574074074</v>
      </c>
      <c r="AZ21" s="345">
        <f t="shared" si="8"/>
        <v>3.2055305910819221</v>
      </c>
      <c r="BA21" s="346">
        <f t="shared" si="9"/>
        <v>3.0816325581178972</v>
      </c>
      <c r="BB21"/>
      <c r="BC21" s="342">
        <v>7.76</v>
      </c>
      <c r="BD21" s="333" t="s">
        <v>659</v>
      </c>
      <c r="BE21" s="333" t="s">
        <v>660</v>
      </c>
      <c r="BF21" s="343">
        <v>3</v>
      </c>
      <c r="BG21" s="338"/>
      <c r="BH21" s="344">
        <f t="shared" si="20"/>
        <v>8.8881828703703702E-2</v>
      </c>
      <c r="BI21" s="345">
        <f t="shared" si="21"/>
        <v>3.7776876267748478</v>
      </c>
      <c r="BJ21" s="346">
        <f t="shared" si="22"/>
        <v>3.6377889389652043</v>
      </c>
      <c r="BK21"/>
      <c r="BL21" s="350">
        <f t="shared" si="13"/>
        <v>4.5533117119265727</v>
      </c>
      <c r="BM21" s="351">
        <f t="shared" si="14"/>
        <v>4.4013986957551854</v>
      </c>
      <c r="BN21" s="81"/>
      <c r="BO21" s="350">
        <f t="shared" si="15"/>
        <v>4.4667086397091351</v>
      </c>
      <c r="BP21" s="351">
        <f t="shared" si="16"/>
        <v>4.3140467994753147</v>
      </c>
    </row>
    <row r="22" spans="1:68" x14ac:dyDescent="0.2">
      <c r="A22" s="33">
        <v>20</v>
      </c>
      <c r="B22" s="101" t="s">
        <v>866</v>
      </c>
      <c r="C22" s="99" t="s">
        <v>653</v>
      </c>
      <c r="D22" s="98" t="s">
        <v>654</v>
      </c>
      <c r="F22" s="97">
        <v>3</v>
      </c>
      <c r="G22" s="35">
        <v>9</v>
      </c>
      <c r="H22" s="47" t="s">
        <v>544</v>
      </c>
      <c r="I22" s="97">
        <v>5</v>
      </c>
      <c r="J22" s="38">
        <f t="shared" si="0"/>
        <v>58.108280606588615</v>
      </c>
      <c r="K22" s="97">
        <v>4</v>
      </c>
      <c r="L22" s="38">
        <f t="shared" si="1"/>
        <v>70.188491847780284</v>
      </c>
      <c r="M22" s="97">
        <v>3</v>
      </c>
      <c r="N22" s="38">
        <f t="shared" si="2"/>
        <v>82.548990324974412</v>
      </c>
      <c r="O22" s="41">
        <f t="shared" si="3"/>
        <v>210.84576277934332</v>
      </c>
      <c r="Q22" s="298">
        <v>8</v>
      </c>
      <c r="R22" s="304" t="s">
        <v>877</v>
      </c>
      <c r="S22" s="307" t="s">
        <v>167</v>
      </c>
      <c r="T22" s="306" t="s">
        <v>820</v>
      </c>
      <c r="U22" s="298" t="s">
        <v>663</v>
      </c>
      <c r="V22" s="302">
        <v>9</v>
      </c>
      <c r="W22" s="303"/>
      <c r="X22" s="304">
        <v>8</v>
      </c>
      <c r="Y22" s="304">
        <v>7</v>
      </c>
      <c r="Z22" s="304" t="s">
        <v>32</v>
      </c>
      <c r="AB22" s="333" t="s">
        <v>635</v>
      </c>
      <c r="AC22" s="334" t="s">
        <v>170</v>
      </c>
      <c r="AD22" s="335" t="s">
        <v>636</v>
      </c>
      <c r="AE22" s="333" t="s">
        <v>478</v>
      </c>
      <c r="AF22" s="338"/>
      <c r="AG22" s="338"/>
      <c r="AH22" s="337">
        <v>108.3</v>
      </c>
      <c r="AI22" s="326">
        <v>1.0067999999999999</v>
      </c>
      <c r="AJ22" s="326"/>
      <c r="AK22" s="342">
        <v>19.93</v>
      </c>
      <c r="AL22" s="333" t="s">
        <v>637</v>
      </c>
      <c r="AM22" s="333" t="s">
        <v>638</v>
      </c>
      <c r="AN22" s="343">
        <v>9</v>
      </c>
      <c r="AO22" s="338"/>
      <c r="AP22" s="344">
        <f t="shared" si="17"/>
        <v>0.1204033564814815</v>
      </c>
      <c r="AQ22" s="345">
        <f t="shared" si="18"/>
        <v>6.9834533774576597</v>
      </c>
      <c r="AR22" s="346">
        <f t="shared" si="19"/>
        <v>6.8969561226010176</v>
      </c>
      <c r="AS22" s="327"/>
      <c r="AT22" s="342">
        <v>12.88</v>
      </c>
      <c r="AU22" s="333" t="s">
        <v>639</v>
      </c>
      <c r="AV22" s="333" t="s">
        <v>640</v>
      </c>
      <c r="AW22" s="343">
        <v>12</v>
      </c>
      <c r="AX22" s="338"/>
      <c r="AY22" s="344">
        <f t="shared" si="7"/>
        <v>0.17964745370370372</v>
      </c>
      <c r="AZ22" s="345">
        <f t="shared" si="8"/>
        <v>3.0541430641549208</v>
      </c>
      <c r="BA22" s="346">
        <f t="shared" si="9"/>
        <v>2.9873324425282544</v>
      </c>
      <c r="BB22"/>
      <c r="BC22" s="342">
        <v>7.76</v>
      </c>
      <c r="BD22" s="333" t="s">
        <v>641</v>
      </c>
      <c r="BE22" s="333" t="s">
        <v>642</v>
      </c>
      <c r="BF22" s="343">
        <v>9</v>
      </c>
      <c r="BG22" s="338"/>
      <c r="BH22" s="344">
        <f t="shared" si="20"/>
        <v>8.8327199074074089E-2</v>
      </c>
      <c r="BI22" s="345">
        <f t="shared" si="21"/>
        <v>3.7362578574294503</v>
      </c>
      <c r="BJ22" s="346">
        <f t="shared" si="22"/>
        <v>3.6606315690161915</v>
      </c>
      <c r="BK22"/>
      <c r="BL22" s="350">
        <f t="shared" si="13"/>
        <v>4.5912847663473437</v>
      </c>
      <c r="BM22" s="351">
        <f t="shared" si="14"/>
        <v>4.5149733780484871</v>
      </c>
      <c r="BN22" s="81"/>
      <c r="BO22" s="350">
        <f t="shared" si="15"/>
        <v>4.4617332517783206</v>
      </c>
      <c r="BP22" s="351">
        <f t="shared" si="16"/>
        <v>4.3838723258022556</v>
      </c>
    </row>
    <row r="23" spans="1:68" x14ac:dyDescent="0.2">
      <c r="A23" s="33">
        <v>21</v>
      </c>
      <c r="B23" s="101" t="s">
        <v>862</v>
      </c>
      <c r="C23" s="99" t="s">
        <v>486</v>
      </c>
      <c r="D23" s="98" t="s">
        <v>487</v>
      </c>
      <c r="F23" s="97">
        <v>1</v>
      </c>
      <c r="G23" s="35">
        <v>3</v>
      </c>
      <c r="H23" s="47" t="s">
        <v>99</v>
      </c>
      <c r="I23" s="97">
        <v>3</v>
      </c>
      <c r="J23" s="38">
        <f t="shared" si="0"/>
        <v>33.333333333333329</v>
      </c>
      <c r="K23" s="97">
        <v>2</v>
      </c>
      <c r="L23" s="38">
        <f t="shared" si="1"/>
        <v>68.427579257223471</v>
      </c>
      <c r="M23" s="97">
        <v>1</v>
      </c>
      <c r="N23" s="38">
        <f t="shared" si="2"/>
        <v>104.77121254719663</v>
      </c>
      <c r="O23" s="41">
        <f t="shared" si="3"/>
        <v>206.53212513775344</v>
      </c>
      <c r="Q23" s="298">
        <v>9</v>
      </c>
      <c r="R23" s="304" t="s">
        <v>878</v>
      </c>
      <c r="S23" s="307" t="s">
        <v>826</v>
      </c>
      <c r="T23" s="306" t="s">
        <v>827</v>
      </c>
      <c r="U23" s="298" t="s">
        <v>663</v>
      </c>
      <c r="V23" s="302">
        <v>9</v>
      </c>
      <c r="W23" s="303"/>
      <c r="X23" s="304">
        <v>7</v>
      </c>
      <c r="Y23" s="304" t="s">
        <v>32</v>
      </c>
      <c r="Z23" s="304" t="s">
        <v>32</v>
      </c>
      <c r="AB23" s="333" t="s">
        <v>608</v>
      </c>
      <c r="AC23" s="334" t="s">
        <v>609</v>
      </c>
      <c r="AD23" s="335" t="s">
        <v>610</v>
      </c>
      <c r="AE23" s="333" t="s">
        <v>478</v>
      </c>
      <c r="AF23" s="338"/>
      <c r="AG23" s="338"/>
      <c r="AH23" s="337">
        <v>123.6</v>
      </c>
      <c r="AI23" s="326">
        <v>0.98440000000000005</v>
      </c>
      <c r="AJ23" s="326"/>
      <c r="AK23" s="342">
        <v>19.93</v>
      </c>
      <c r="AL23" s="333" t="s">
        <v>611</v>
      </c>
      <c r="AM23" s="333" t="s">
        <v>612</v>
      </c>
      <c r="AN23" s="343">
        <v>11</v>
      </c>
      <c r="AO23" s="338"/>
      <c r="AP23" s="344">
        <f t="shared" si="17"/>
        <v>0.12871423611111113</v>
      </c>
      <c r="AQ23" s="345">
        <f t="shared" si="18"/>
        <v>6.4813008130081293</v>
      </c>
      <c r="AR23" s="346">
        <f t="shared" si="19"/>
        <v>6.4516303072320511</v>
      </c>
      <c r="AS23" s="327"/>
      <c r="AT23" s="342">
        <v>12.88</v>
      </c>
      <c r="AU23" s="333" t="s">
        <v>613</v>
      </c>
      <c r="AV23" s="333" t="s">
        <v>614</v>
      </c>
      <c r="AW23" s="343">
        <v>11</v>
      </c>
      <c r="AX23" s="338"/>
      <c r="AY23" s="344">
        <f t="shared" si="7"/>
        <v>0.17636122685185188</v>
      </c>
      <c r="AZ23" s="345">
        <f t="shared" si="8"/>
        <v>3.0656528925619835</v>
      </c>
      <c r="BA23" s="346">
        <f t="shared" si="9"/>
        <v>3.0429969004325481</v>
      </c>
      <c r="BB23"/>
      <c r="BC23" s="342">
        <v>7.76</v>
      </c>
      <c r="BD23" s="333" t="s">
        <v>615</v>
      </c>
      <c r="BE23" s="333" t="s">
        <v>616</v>
      </c>
      <c r="BF23" s="343">
        <v>4</v>
      </c>
      <c r="BG23" s="338"/>
      <c r="BH23" s="344">
        <f t="shared" si="20"/>
        <v>8.06474537037037E-2</v>
      </c>
      <c r="BI23" s="345">
        <f t="shared" si="21"/>
        <v>4.0358277954348454</v>
      </c>
      <c r="BJ23" s="346">
        <f t="shared" si="22"/>
        <v>4.0092193675605703</v>
      </c>
      <c r="BK23"/>
      <c r="BL23" s="350">
        <f t="shared" si="13"/>
        <v>4.5275938336683197</v>
      </c>
      <c r="BM23" s="351">
        <f t="shared" si="14"/>
        <v>4.5012821917417236</v>
      </c>
      <c r="BN23" s="81"/>
      <c r="BO23" s="350">
        <f t="shared" si="15"/>
        <v>4.4578695617787369</v>
      </c>
      <c r="BP23" s="351">
        <f t="shared" si="16"/>
        <v>4.4321904220087491</v>
      </c>
    </row>
    <row r="24" spans="1:68" x14ac:dyDescent="0.2">
      <c r="A24" s="33">
        <v>22</v>
      </c>
      <c r="B24" s="101" t="s">
        <v>863</v>
      </c>
      <c r="C24" s="99" t="s">
        <v>249</v>
      </c>
      <c r="D24" s="98" t="s">
        <v>518</v>
      </c>
      <c r="F24" s="97">
        <v>2</v>
      </c>
      <c r="G24" s="35">
        <v>3</v>
      </c>
      <c r="H24" s="47" t="s">
        <v>99</v>
      </c>
      <c r="I24" s="97">
        <v>2</v>
      </c>
      <c r="J24" s="38">
        <f t="shared" si="0"/>
        <v>68.427579257223471</v>
      </c>
      <c r="K24" s="97">
        <v>1</v>
      </c>
      <c r="L24" s="38">
        <f t="shared" si="1"/>
        <v>104.77121254719663</v>
      </c>
      <c r="M24" s="97">
        <v>3</v>
      </c>
      <c r="N24" s="38">
        <f t="shared" si="2"/>
        <v>33.333333333333329</v>
      </c>
      <c r="O24" s="41">
        <f t="shared" si="3"/>
        <v>206.53212513775344</v>
      </c>
      <c r="Q24" s="200">
        <v>1</v>
      </c>
      <c r="R24" s="201" t="s">
        <v>879</v>
      </c>
      <c r="S24" s="202" t="s">
        <v>144</v>
      </c>
      <c r="T24" s="203" t="s">
        <v>436</v>
      </c>
      <c r="U24" s="200" t="s">
        <v>75</v>
      </c>
      <c r="V24" s="204">
        <v>11</v>
      </c>
      <c r="W24" s="205"/>
      <c r="X24" s="206">
        <v>3</v>
      </c>
      <c r="Y24" s="206">
        <v>2</v>
      </c>
      <c r="Z24" s="206">
        <v>4</v>
      </c>
      <c r="AB24" s="333" t="s">
        <v>592</v>
      </c>
      <c r="AC24" s="334" t="s">
        <v>147</v>
      </c>
      <c r="AD24" s="335" t="s">
        <v>593</v>
      </c>
      <c r="AE24" s="333" t="s">
        <v>478</v>
      </c>
      <c r="AF24" s="338"/>
      <c r="AG24" s="338"/>
      <c r="AH24" s="337">
        <v>142.9</v>
      </c>
      <c r="AI24" s="326">
        <v>0.95860000000000001</v>
      </c>
      <c r="AJ24" s="326"/>
      <c r="AK24" s="342">
        <v>19.93</v>
      </c>
      <c r="AL24" s="333" t="s">
        <v>594</v>
      </c>
      <c r="AM24" s="333" t="s">
        <v>595</v>
      </c>
      <c r="AN24" s="343">
        <v>7</v>
      </c>
      <c r="AO24" s="338"/>
      <c r="AP24" s="344">
        <f t="shared" si="17"/>
        <v>0.12685520833333333</v>
      </c>
      <c r="AQ24" s="345">
        <f t="shared" si="18"/>
        <v>6.6408737504627915</v>
      </c>
      <c r="AR24" s="346">
        <f t="shared" si="19"/>
        <v>6.5461771540716533</v>
      </c>
      <c r="AS24" s="327"/>
      <c r="AT24" s="342">
        <v>12.88</v>
      </c>
      <c r="AU24" s="333" t="s">
        <v>596</v>
      </c>
      <c r="AV24" s="333" t="s">
        <v>597</v>
      </c>
      <c r="AW24" s="343">
        <v>10</v>
      </c>
      <c r="AX24" s="338"/>
      <c r="AY24" s="344">
        <f t="shared" si="7"/>
        <v>0.18050833333333338</v>
      </c>
      <c r="AZ24" s="345">
        <f t="shared" si="8"/>
        <v>3.0250521920668056</v>
      </c>
      <c r="BA24" s="346">
        <f t="shared" si="9"/>
        <v>2.9730852684548261</v>
      </c>
      <c r="BB24"/>
      <c r="BC24" s="342">
        <v>7.76</v>
      </c>
      <c r="BD24" s="333" t="s">
        <v>598</v>
      </c>
      <c r="BE24" s="333" t="s">
        <v>599</v>
      </c>
      <c r="BF24" s="343">
        <v>5</v>
      </c>
      <c r="BG24" s="338"/>
      <c r="BH24" s="344">
        <f t="shared" si="20"/>
        <v>8.4919444444444436E-2</v>
      </c>
      <c r="BI24" s="345">
        <f t="shared" si="21"/>
        <v>3.8713968957871399</v>
      </c>
      <c r="BJ24" s="346">
        <f t="shared" si="22"/>
        <v>3.807530012102974</v>
      </c>
      <c r="BK24"/>
      <c r="BL24" s="350">
        <f t="shared" si="13"/>
        <v>4.5124409461055786</v>
      </c>
      <c r="BM24" s="351">
        <f t="shared" si="14"/>
        <v>4.4422641448764848</v>
      </c>
      <c r="BN24" s="81"/>
      <c r="BO24" s="350">
        <f t="shared" si="15"/>
        <v>4.4167246399637667</v>
      </c>
      <c r="BP24" s="351">
        <f t="shared" si="16"/>
        <v>4.3479555177949836</v>
      </c>
    </row>
    <row r="25" spans="1:68" x14ac:dyDescent="0.2">
      <c r="A25" s="33">
        <v>23</v>
      </c>
      <c r="B25" s="101" t="s">
        <v>266</v>
      </c>
      <c r="C25" s="207" t="s">
        <v>267</v>
      </c>
      <c r="D25" s="98" t="s">
        <v>469</v>
      </c>
      <c r="F25" s="97">
        <v>3</v>
      </c>
      <c r="G25" s="35">
        <v>3</v>
      </c>
      <c r="H25" s="47" t="s">
        <v>99</v>
      </c>
      <c r="I25" s="97">
        <v>1</v>
      </c>
      <c r="J25" s="38">
        <f t="shared" si="0"/>
        <v>104.77121254719663</v>
      </c>
      <c r="K25" s="97">
        <v>3</v>
      </c>
      <c r="L25" s="38">
        <f t="shared" si="1"/>
        <v>33.333333333333329</v>
      </c>
      <c r="M25" s="97">
        <v>2</v>
      </c>
      <c r="N25" s="38">
        <f t="shared" si="2"/>
        <v>68.427579257223471</v>
      </c>
      <c r="O25" s="41">
        <f t="shared" si="3"/>
        <v>206.53212513775341</v>
      </c>
      <c r="Q25" s="200">
        <v>2</v>
      </c>
      <c r="R25" s="201" t="s">
        <v>353</v>
      </c>
      <c r="S25" s="202" t="s">
        <v>115</v>
      </c>
      <c r="T25" s="203" t="s">
        <v>428</v>
      </c>
      <c r="U25" s="200" t="s">
        <v>75</v>
      </c>
      <c r="V25" s="204">
        <v>11</v>
      </c>
      <c r="W25" s="205"/>
      <c r="X25" s="206">
        <v>5</v>
      </c>
      <c r="Y25" s="206">
        <v>3</v>
      </c>
      <c r="Z25" s="206">
        <v>2</v>
      </c>
      <c r="AB25" s="333" t="s">
        <v>502</v>
      </c>
      <c r="AC25" s="334" t="s">
        <v>503</v>
      </c>
      <c r="AD25" s="335" t="s">
        <v>504</v>
      </c>
      <c r="AE25" s="333" t="s">
        <v>75</v>
      </c>
      <c r="AF25" s="336"/>
      <c r="AG25" s="336"/>
      <c r="AH25" s="337">
        <v>257</v>
      </c>
      <c r="AI25" s="326">
        <v>0.84530000000000005</v>
      </c>
      <c r="AJ25" s="326"/>
      <c r="AK25" s="342">
        <v>19.93</v>
      </c>
      <c r="AL25" s="333" t="s">
        <v>505</v>
      </c>
      <c r="AM25" s="333" t="s">
        <v>506</v>
      </c>
      <c r="AN25" s="343">
        <v>2</v>
      </c>
      <c r="AO25" s="338"/>
      <c r="AP25" s="344">
        <f t="shared" si="17"/>
        <v>0.14833611111111111</v>
      </c>
      <c r="AQ25" s="345">
        <f t="shared" si="18"/>
        <v>5.7393808495320373</v>
      </c>
      <c r="AR25" s="346">
        <f t="shared" si="19"/>
        <v>5.5982097713525967</v>
      </c>
      <c r="AS25" s="327"/>
      <c r="AT25" s="342">
        <v>12.88</v>
      </c>
      <c r="AU25" s="333" t="s">
        <v>507</v>
      </c>
      <c r="AV25" s="333" t="s">
        <v>508</v>
      </c>
      <c r="AW25" s="343">
        <v>9</v>
      </c>
      <c r="AX25" s="338"/>
      <c r="AY25" s="344">
        <f t="shared" si="7"/>
        <v>0.14617280092592594</v>
      </c>
      <c r="AZ25" s="345">
        <f t="shared" si="8"/>
        <v>3.7700626067159937</v>
      </c>
      <c r="BA25" s="346">
        <f t="shared" si="9"/>
        <v>3.6714536717308044</v>
      </c>
      <c r="BB25"/>
      <c r="BC25" s="342">
        <v>7.76</v>
      </c>
      <c r="BD25" s="333" t="s">
        <v>509</v>
      </c>
      <c r="BE25" s="333" t="s">
        <v>510</v>
      </c>
      <c r="BF25" s="343">
        <v>6</v>
      </c>
      <c r="BG25" s="338"/>
      <c r="BH25" s="344">
        <f t="shared" si="20"/>
        <v>9.1882175925925916E-2</v>
      </c>
      <c r="BI25" s="345">
        <f t="shared" si="21"/>
        <v>3.6139715394566623</v>
      </c>
      <c r="BJ25" s="346">
        <f t="shared" si="22"/>
        <v>3.5189995238467144</v>
      </c>
      <c r="BK25"/>
      <c r="BL25" s="350">
        <f t="shared" si="13"/>
        <v>4.3744716652348972</v>
      </c>
      <c r="BM25" s="351">
        <f t="shared" si="14"/>
        <v>4.2628876556433717</v>
      </c>
      <c r="BN25" s="81"/>
      <c r="BO25" s="350">
        <f t="shared" si="15"/>
        <v>4.4139903932683913</v>
      </c>
      <c r="BP25" s="351">
        <f t="shared" si="16"/>
        <v>4.3027691189423374</v>
      </c>
    </row>
    <row r="26" spans="1:68" x14ac:dyDescent="0.2">
      <c r="A26" s="33">
        <v>24</v>
      </c>
      <c r="B26" s="101" t="s">
        <v>891</v>
      </c>
      <c r="C26" s="123" t="s">
        <v>576</v>
      </c>
      <c r="D26" s="98" t="s">
        <v>577</v>
      </c>
      <c r="F26" s="97">
        <v>5</v>
      </c>
      <c r="G26" s="35">
        <v>14</v>
      </c>
      <c r="H26" s="47" t="s">
        <v>478</v>
      </c>
      <c r="I26" s="97">
        <v>2</v>
      </c>
      <c r="J26" s="38">
        <f t="shared" si="0"/>
        <v>101.30812325728543</v>
      </c>
      <c r="K26" s="97">
        <v>8</v>
      </c>
      <c r="L26" s="38">
        <f t="shared" si="1"/>
        <v>52.430380486862944</v>
      </c>
      <c r="M26" s="97">
        <v>8</v>
      </c>
      <c r="N26" s="38">
        <f t="shared" si="2"/>
        <v>52.430380486862944</v>
      </c>
      <c r="O26" s="41">
        <f t="shared" si="3"/>
        <v>206.1688842310113</v>
      </c>
      <c r="Q26" s="200">
        <v>3</v>
      </c>
      <c r="R26" s="201" t="s">
        <v>880</v>
      </c>
      <c r="S26" s="202" t="s">
        <v>192</v>
      </c>
      <c r="T26" s="203" t="s">
        <v>444</v>
      </c>
      <c r="U26" s="200" t="s">
        <v>75</v>
      </c>
      <c r="V26" s="204">
        <v>11</v>
      </c>
      <c r="W26" s="205"/>
      <c r="X26" s="206">
        <v>1</v>
      </c>
      <c r="Y26" s="206">
        <v>8</v>
      </c>
      <c r="Z26" s="206">
        <v>1</v>
      </c>
      <c r="AB26" s="333" t="s">
        <v>533</v>
      </c>
      <c r="AC26" s="334" t="s">
        <v>131</v>
      </c>
      <c r="AD26" s="335" t="s">
        <v>534</v>
      </c>
      <c r="AE26" s="333" t="s">
        <v>75</v>
      </c>
      <c r="AF26" s="336"/>
      <c r="AG26" s="336"/>
      <c r="AH26" s="337">
        <v>249.2</v>
      </c>
      <c r="AI26" s="326">
        <v>0.85140000000000005</v>
      </c>
      <c r="AJ26" s="326"/>
      <c r="AK26" s="342">
        <v>19.93</v>
      </c>
      <c r="AL26" s="333" t="s">
        <v>535</v>
      </c>
      <c r="AM26" s="333" t="s">
        <v>536</v>
      </c>
      <c r="AN26" s="343">
        <v>4</v>
      </c>
      <c r="AO26" s="338"/>
      <c r="AP26" s="344">
        <f t="shared" si="17"/>
        <v>0.15142685185185187</v>
      </c>
      <c r="AQ26" s="345">
        <f t="shared" si="18"/>
        <v>5.637906647807637</v>
      </c>
      <c r="AR26" s="346">
        <f t="shared" si="19"/>
        <v>5.48394592181777</v>
      </c>
      <c r="AS26" s="327"/>
      <c r="AT26" s="342">
        <v>12.88</v>
      </c>
      <c r="AU26" s="333" t="s">
        <v>537</v>
      </c>
      <c r="AV26" s="333" t="s">
        <v>538</v>
      </c>
      <c r="AW26" s="343">
        <v>7</v>
      </c>
      <c r="AX26" s="338"/>
      <c r="AY26" s="344">
        <f t="shared" si="7"/>
        <v>0.14101192129629633</v>
      </c>
      <c r="AZ26" s="345">
        <f t="shared" si="8"/>
        <v>3.9378343949044585</v>
      </c>
      <c r="BA26" s="346">
        <f t="shared" si="9"/>
        <v>3.8058247964653624</v>
      </c>
      <c r="BB26"/>
      <c r="BC26" s="342">
        <v>7.76</v>
      </c>
      <c r="BD26" s="333" t="s">
        <v>539</v>
      </c>
      <c r="BE26" s="333" t="s">
        <v>540</v>
      </c>
      <c r="BF26" s="343">
        <v>7</v>
      </c>
      <c r="BG26" s="338"/>
      <c r="BH26" s="344">
        <f t="shared" si="20"/>
        <v>0.10068009259259261</v>
      </c>
      <c r="BI26" s="345">
        <f t="shared" si="21"/>
        <v>3.3304721030042916</v>
      </c>
      <c r="BJ26" s="346">
        <f t="shared" si="22"/>
        <v>3.2114922126831864</v>
      </c>
      <c r="BK26"/>
      <c r="BL26" s="350">
        <f t="shared" si="13"/>
        <v>4.3020710485721292</v>
      </c>
      <c r="BM26" s="351">
        <f t="shared" si="14"/>
        <v>4.1670876436554396</v>
      </c>
      <c r="BN26" s="81"/>
      <c r="BO26" s="350">
        <f t="shared" si="15"/>
        <v>4.3518106676868529</v>
      </c>
      <c r="BP26" s="351">
        <f t="shared" si="16"/>
        <v>4.2139299324627419</v>
      </c>
    </row>
    <row r="27" spans="1:68" x14ac:dyDescent="0.2">
      <c r="A27" s="33">
        <v>25</v>
      </c>
      <c r="B27" s="101" t="s">
        <v>82</v>
      </c>
      <c r="C27" s="99" t="s">
        <v>136</v>
      </c>
      <c r="D27" s="98" t="s">
        <v>726</v>
      </c>
      <c r="F27" s="97">
        <v>5</v>
      </c>
      <c r="G27" s="35">
        <v>10</v>
      </c>
      <c r="H27" s="47" t="s">
        <v>620</v>
      </c>
      <c r="I27" s="97">
        <v>3</v>
      </c>
      <c r="J27" s="38">
        <f t="shared" si="0"/>
        <v>85.228787452803374</v>
      </c>
      <c r="K27" s="97">
        <v>7</v>
      </c>
      <c r="L27" s="38">
        <f t="shared" si="1"/>
        <v>41.549019599857431</v>
      </c>
      <c r="M27" s="97">
        <v>4</v>
      </c>
      <c r="N27" s="38">
        <f t="shared" si="2"/>
        <v>73.979400086720375</v>
      </c>
      <c r="O27" s="41">
        <f t="shared" si="3"/>
        <v>200.75720713938119</v>
      </c>
      <c r="Q27" s="200">
        <v>4</v>
      </c>
      <c r="R27" s="201" t="s">
        <v>881</v>
      </c>
      <c r="S27" s="202" t="s">
        <v>460</v>
      </c>
      <c r="T27" s="203" t="s">
        <v>461</v>
      </c>
      <c r="U27" s="200" t="s">
        <v>75</v>
      </c>
      <c r="V27" s="204">
        <v>11</v>
      </c>
      <c r="W27" s="205"/>
      <c r="X27" s="206">
        <v>6</v>
      </c>
      <c r="Y27" s="206">
        <v>1</v>
      </c>
      <c r="Z27" s="206">
        <v>5</v>
      </c>
      <c r="AB27" s="333" t="s">
        <v>670</v>
      </c>
      <c r="AC27" s="334" t="s">
        <v>671</v>
      </c>
      <c r="AD27" s="335" t="s">
        <v>672</v>
      </c>
      <c r="AE27" s="333" t="s">
        <v>478</v>
      </c>
      <c r="AF27" s="338"/>
      <c r="AG27" s="338"/>
      <c r="AH27" s="337">
        <v>120.4</v>
      </c>
      <c r="AI27" s="326">
        <v>0.9889</v>
      </c>
      <c r="AJ27" s="326"/>
      <c r="AK27" s="342">
        <v>19.93</v>
      </c>
      <c r="AL27" s="333" t="s">
        <v>673</v>
      </c>
      <c r="AM27" s="333" t="s">
        <v>674</v>
      </c>
      <c r="AN27" s="343">
        <v>13</v>
      </c>
      <c r="AO27" s="338"/>
      <c r="AP27" s="344">
        <f t="shared" si="17"/>
        <v>0.13642939814814814</v>
      </c>
      <c r="AQ27" s="345">
        <f t="shared" si="18"/>
        <v>6.2848633496846533</v>
      </c>
      <c r="AR27" s="346">
        <f t="shared" si="19"/>
        <v>6.0867868504772007</v>
      </c>
      <c r="AS27" s="327"/>
      <c r="AT27" s="342">
        <v>12.88</v>
      </c>
      <c r="AU27" s="333" t="s">
        <v>675</v>
      </c>
      <c r="AV27" s="333" t="s">
        <v>676</v>
      </c>
      <c r="AW27" s="343">
        <v>7</v>
      </c>
      <c r="AX27" s="338"/>
      <c r="AY27" s="344">
        <f t="shared" si="7"/>
        <v>0.16608391203703707</v>
      </c>
      <c r="AZ27" s="345">
        <f t="shared" si="8"/>
        <v>3.3626803974182322</v>
      </c>
      <c r="BA27" s="346">
        <f t="shared" si="9"/>
        <v>3.2312983243493743</v>
      </c>
      <c r="BB27"/>
      <c r="BC27" s="342">
        <v>7.76</v>
      </c>
      <c r="BD27" s="333" t="s">
        <v>677</v>
      </c>
      <c r="BE27" s="333" t="s">
        <v>678</v>
      </c>
      <c r="BF27" s="343">
        <v>11</v>
      </c>
      <c r="BG27" s="338"/>
      <c r="BH27" s="344">
        <f t="shared" si="20"/>
        <v>9.4659143518518521E-2</v>
      </c>
      <c r="BI27" s="345">
        <f t="shared" si="21"/>
        <v>3.5528424265547502</v>
      </c>
      <c r="BJ27" s="346">
        <f t="shared" si="22"/>
        <v>3.415764408116353</v>
      </c>
      <c r="BK27"/>
      <c r="BL27" s="350">
        <f t="shared" si="13"/>
        <v>4.4001287245525456</v>
      </c>
      <c r="BM27" s="351">
        <f t="shared" si="14"/>
        <v>4.2446165276476426</v>
      </c>
      <c r="BN27" s="81"/>
      <c r="BO27" s="350">
        <f t="shared" si="15"/>
        <v>4.3509149737720954</v>
      </c>
      <c r="BP27" s="351">
        <f t="shared" si="16"/>
        <v>4.1948200671214666</v>
      </c>
    </row>
    <row r="28" spans="1:68" x14ac:dyDescent="0.2">
      <c r="A28" s="33">
        <v>26</v>
      </c>
      <c r="B28" s="101" t="s">
        <v>883</v>
      </c>
      <c r="C28" s="99" t="s">
        <v>503</v>
      </c>
      <c r="D28" s="98" t="s">
        <v>504</v>
      </c>
      <c r="F28" s="97">
        <v>6</v>
      </c>
      <c r="G28" s="35">
        <v>11</v>
      </c>
      <c r="H28" s="47" t="s">
        <v>75</v>
      </c>
      <c r="I28" s="97">
        <v>2</v>
      </c>
      <c r="J28" s="38">
        <f t="shared" si="0"/>
        <v>98.31271780403334</v>
      </c>
      <c r="K28" s="97">
        <v>9</v>
      </c>
      <c r="L28" s="38">
        <f t="shared" si="1"/>
        <v>28.144229029916271</v>
      </c>
      <c r="M28" s="97">
        <v>6</v>
      </c>
      <c r="N28" s="38">
        <f t="shared" si="2"/>
        <v>57.177868893200355</v>
      </c>
      <c r="O28" s="41">
        <f t="shared" si="3"/>
        <v>183.63481572714997</v>
      </c>
      <c r="Q28" s="200">
        <v>5</v>
      </c>
      <c r="R28" s="201" t="s">
        <v>882</v>
      </c>
      <c r="S28" s="202" t="s">
        <v>193</v>
      </c>
      <c r="T28" s="203" t="s">
        <v>452</v>
      </c>
      <c r="U28" s="200" t="s">
        <v>75</v>
      </c>
      <c r="V28" s="204">
        <v>11</v>
      </c>
      <c r="W28" s="205"/>
      <c r="X28" s="206">
        <v>7</v>
      </c>
      <c r="Y28" s="206">
        <v>4</v>
      </c>
      <c r="Z28" s="206">
        <v>3</v>
      </c>
      <c r="AB28" s="333" t="s">
        <v>575</v>
      </c>
      <c r="AC28" s="334" t="s">
        <v>576</v>
      </c>
      <c r="AD28" s="335" t="s">
        <v>577</v>
      </c>
      <c r="AE28" s="333" t="s">
        <v>478</v>
      </c>
      <c r="AF28" s="338"/>
      <c r="AG28" s="338"/>
      <c r="AH28" s="337">
        <v>166.4</v>
      </c>
      <c r="AI28" s="326">
        <v>0.93030000000000002</v>
      </c>
      <c r="AJ28" s="326"/>
      <c r="AK28" s="342">
        <v>19.93</v>
      </c>
      <c r="AL28" s="333" t="s">
        <v>578</v>
      </c>
      <c r="AM28" s="333" t="s">
        <v>579</v>
      </c>
      <c r="AN28" s="343">
        <v>2</v>
      </c>
      <c r="AO28" s="338"/>
      <c r="AP28" s="344">
        <f t="shared" si="17"/>
        <v>0.13026932870370372</v>
      </c>
      <c r="AQ28" s="345">
        <f t="shared" si="18"/>
        <v>6.6279907621247105</v>
      </c>
      <c r="AR28" s="346">
        <f t="shared" si="19"/>
        <v>6.3746138475576322</v>
      </c>
      <c r="AS28" s="327"/>
      <c r="AT28" s="342">
        <v>12.88</v>
      </c>
      <c r="AU28" s="333" t="s">
        <v>580</v>
      </c>
      <c r="AV28" s="333" t="s">
        <v>581</v>
      </c>
      <c r="AW28" s="343">
        <v>8</v>
      </c>
      <c r="AX28" s="338"/>
      <c r="AY28" s="344">
        <f t="shared" si="7"/>
        <v>0.1790386574074074</v>
      </c>
      <c r="AZ28" s="345">
        <f t="shared" si="8"/>
        <v>3.1485027500509268</v>
      </c>
      <c r="BA28" s="346">
        <f t="shared" si="9"/>
        <v>2.9974904550667341</v>
      </c>
      <c r="BB28"/>
      <c r="BC28" s="342">
        <v>7.76</v>
      </c>
      <c r="BD28" s="333" t="s">
        <v>582</v>
      </c>
      <c r="BE28" s="333" t="s">
        <v>583</v>
      </c>
      <c r="BF28" s="343">
        <v>8</v>
      </c>
      <c r="BG28" s="338"/>
      <c r="BH28" s="344">
        <f t="shared" si="20"/>
        <v>9.612962962962962E-2</v>
      </c>
      <c r="BI28" s="345">
        <f t="shared" si="21"/>
        <v>3.5290550783223851</v>
      </c>
      <c r="BJ28" s="346">
        <f t="shared" si="22"/>
        <v>3.3635137738393373</v>
      </c>
      <c r="BK28"/>
      <c r="BL28" s="350">
        <f t="shared" si="13"/>
        <v>4.4351828634993407</v>
      </c>
      <c r="BM28" s="351">
        <f t="shared" si="14"/>
        <v>4.2452060254879012</v>
      </c>
      <c r="BN28" s="81"/>
      <c r="BO28" s="350">
        <f t="shared" si="15"/>
        <v>4.3348526767188327</v>
      </c>
      <c r="BP28" s="351">
        <f t="shared" si="16"/>
        <v>4.1454358587318358</v>
      </c>
    </row>
    <row r="29" spans="1:68" x14ac:dyDescent="0.2">
      <c r="A29" s="33">
        <v>27</v>
      </c>
      <c r="B29" s="101" t="s">
        <v>213</v>
      </c>
      <c r="C29" s="99" t="s">
        <v>156</v>
      </c>
      <c r="D29" s="98" t="s">
        <v>560</v>
      </c>
      <c r="F29" s="97">
        <v>6</v>
      </c>
      <c r="G29" s="35">
        <v>14</v>
      </c>
      <c r="H29" s="47" t="s">
        <v>478</v>
      </c>
      <c r="I29" s="97">
        <v>10</v>
      </c>
      <c r="J29" s="38">
        <f t="shared" si="0"/>
        <v>37.175566071068097</v>
      </c>
      <c r="K29" s="97">
        <v>5</v>
      </c>
      <c r="L29" s="38">
        <f t="shared" si="1"/>
        <v>75.900151741993625</v>
      </c>
      <c r="M29" s="97">
        <v>6</v>
      </c>
      <c r="N29" s="38">
        <f t="shared" si="2"/>
        <v>67.965482138660235</v>
      </c>
      <c r="O29" s="41">
        <f t="shared" si="3"/>
        <v>181.04119995172195</v>
      </c>
      <c r="Q29" s="200">
        <v>6</v>
      </c>
      <c r="R29" s="201" t="s">
        <v>883</v>
      </c>
      <c r="S29" s="202" t="s">
        <v>503</v>
      </c>
      <c r="T29" s="203" t="s">
        <v>504</v>
      </c>
      <c r="U29" s="200" t="s">
        <v>75</v>
      </c>
      <c r="V29" s="204">
        <v>11</v>
      </c>
      <c r="W29" s="205"/>
      <c r="X29" s="206">
        <v>2</v>
      </c>
      <c r="Y29" s="206">
        <v>9</v>
      </c>
      <c r="Z29" s="206">
        <v>6</v>
      </c>
      <c r="AB29" s="333" t="s">
        <v>627</v>
      </c>
      <c r="AC29" s="334" t="s">
        <v>247</v>
      </c>
      <c r="AD29" s="335" t="s">
        <v>628</v>
      </c>
      <c r="AE29" s="333" t="s">
        <v>544</v>
      </c>
      <c r="AF29" s="338"/>
      <c r="AG29" s="338"/>
      <c r="AH29" s="337">
        <v>143.4</v>
      </c>
      <c r="AI29" s="326">
        <v>0.95789999999999997</v>
      </c>
      <c r="AJ29" s="326"/>
      <c r="AK29" s="342">
        <v>19.93</v>
      </c>
      <c r="AL29" s="333" t="s">
        <v>629</v>
      </c>
      <c r="AM29" s="333" t="s">
        <v>630</v>
      </c>
      <c r="AN29" s="343">
        <v>3</v>
      </c>
      <c r="AO29" s="338"/>
      <c r="AP29" s="344">
        <f t="shared" si="17"/>
        <v>0.13442337962962964</v>
      </c>
      <c r="AQ29" s="345">
        <f t="shared" si="18"/>
        <v>6.3946524064171122</v>
      </c>
      <c r="AR29" s="346">
        <f t="shared" si="19"/>
        <v>6.1776208049126149</v>
      </c>
      <c r="AS29" s="327"/>
      <c r="AT29" s="342">
        <v>12.88</v>
      </c>
      <c r="AU29" s="333" t="s">
        <v>631</v>
      </c>
      <c r="AV29" s="333" t="s">
        <v>632</v>
      </c>
      <c r="AW29" s="343">
        <v>2</v>
      </c>
      <c r="AX29" s="338"/>
      <c r="AY29" s="344">
        <f t="shared" si="7"/>
        <v>0.17546296296296296</v>
      </c>
      <c r="AZ29" s="345">
        <f t="shared" si="8"/>
        <v>3.2039800995024881</v>
      </c>
      <c r="BA29" s="346">
        <f t="shared" si="9"/>
        <v>3.0585751978891822</v>
      </c>
      <c r="BB29"/>
      <c r="BC29" s="342">
        <v>7.76</v>
      </c>
      <c r="BD29" s="333" t="s">
        <v>633</v>
      </c>
      <c r="BE29" s="333" t="s">
        <v>634</v>
      </c>
      <c r="BF29" s="343">
        <v>4</v>
      </c>
      <c r="BG29" s="338"/>
      <c r="BH29" s="344">
        <f t="shared" si="20"/>
        <v>9.405671296296296E-2</v>
      </c>
      <c r="BI29" s="345">
        <f t="shared" si="21"/>
        <v>3.5958295790964088</v>
      </c>
      <c r="BJ29" s="346">
        <f t="shared" si="22"/>
        <v>3.4376422814249676</v>
      </c>
      <c r="BK29"/>
      <c r="BL29" s="350">
        <f t="shared" si="13"/>
        <v>4.3981540283386691</v>
      </c>
      <c r="BM29" s="351">
        <f t="shared" si="14"/>
        <v>4.2246127614089213</v>
      </c>
      <c r="BN29" s="81"/>
      <c r="BO29" s="350">
        <f t="shared" si="15"/>
        <v>4.3266691275932088</v>
      </c>
      <c r="BP29" s="351">
        <f t="shared" si="16"/>
        <v>4.151628077246774</v>
      </c>
    </row>
    <row r="30" spans="1:68" x14ac:dyDescent="0.2">
      <c r="A30" s="33">
        <v>28</v>
      </c>
      <c r="B30" s="101" t="s">
        <v>269</v>
      </c>
      <c r="C30" s="99" t="s">
        <v>127</v>
      </c>
      <c r="D30" s="98" t="s">
        <v>749</v>
      </c>
      <c r="F30" s="97">
        <v>4</v>
      </c>
      <c r="G30" s="35">
        <v>9</v>
      </c>
      <c r="H30" s="47" t="s">
        <v>544</v>
      </c>
      <c r="I30" s="97">
        <v>6</v>
      </c>
      <c r="J30" s="38">
        <f t="shared" si="0"/>
        <v>46.205357035001256</v>
      </c>
      <c r="K30" s="97">
        <v>3</v>
      </c>
      <c r="L30" s="38">
        <f t="shared" si="1"/>
        <v>82.548990324974412</v>
      </c>
      <c r="M30" s="97">
        <v>6</v>
      </c>
      <c r="N30" s="38">
        <f t="shared" si="2"/>
        <v>46.205357035001256</v>
      </c>
      <c r="O30" s="41">
        <f t="shared" si="3"/>
        <v>174.95970439497694</v>
      </c>
      <c r="Q30" s="200">
        <v>7</v>
      </c>
      <c r="R30" s="201" t="s">
        <v>884</v>
      </c>
      <c r="S30" s="202" t="s">
        <v>131</v>
      </c>
      <c r="T30" s="203" t="s">
        <v>534</v>
      </c>
      <c r="U30" s="200" t="s">
        <v>75</v>
      </c>
      <c r="V30" s="204">
        <v>11</v>
      </c>
      <c r="W30" s="205"/>
      <c r="X30" s="206">
        <v>4</v>
      </c>
      <c r="Y30" s="206">
        <v>7</v>
      </c>
      <c r="Z30" s="206">
        <v>7</v>
      </c>
      <c r="AB30" s="333" t="s">
        <v>600</v>
      </c>
      <c r="AC30" s="334" t="s">
        <v>146</v>
      </c>
      <c r="AD30" s="335" t="s">
        <v>601</v>
      </c>
      <c r="AE30" s="333" t="s">
        <v>478</v>
      </c>
      <c r="AF30" s="338"/>
      <c r="AG30" s="338"/>
      <c r="AH30" s="337">
        <v>161.4</v>
      </c>
      <c r="AI30" s="326">
        <v>0.93600000000000005</v>
      </c>
      <c r="AJ30" s="326"/>
      <c r="AK30" s="342">
        <v>19.93</v>
      </c>
      <c r="AL30" s="333" t="s">
        <v>602</v>
      </c>
      <c r="AM30" s="333" t="s">
        <v>603</v>
      </c>
      <c r="AN30" s="343">
        <v>3</v>
      </c>
      <c r="AO30" s="338"/>
      <c r="AP30" s="344">
        <f t="shared" si="17"/>
        <v>0.12708136574074075</v>
      </c>
      <c r="AQ30" s="345">
        <f t="shared" si="18"/>
        <v>6.686672879776328</v>
      </c>
      <c r="AR30" s="346">
        <f t="shared" si="19"/>
        <v>6.534527401608222</v>
      </c>
      <c r="AS30" s="327"/>
      <c r="AT30" s="342">
        <v>12.88</v>
      </c>
      <c r="AU30" s="333" t="s">
        <v>604</v>
      </c>
      <c r="AV30" s="333" t="s">
        <v>605</v>
      </c>
      <c r="AW30" s="343">
        <v>9</v>
      </c>
      <c r="AX30" s="338"/>
      <c r="AY30" s="344">
        <f t="shared" si="7"/>
        <v>0.18150092592592593</v>
      </c>
      <c r="AZ30" s="345">
        <f t="shared" si="8"/>
        <v>3.0525345622119819</v>
      </c>
      <c r="BA30" s="346">
        <f t="shared" si="9"/>
        <v>2.9568260543513194</v>
      </c>
      <c r="BB30"/>
      <c r="BC30" s="342">
        <v>7.76</v>
      </c>
      <c r="BD30" s="333" t="s">
        <v>606</v>
      </c>
      <c r="BE30" s="333" t="s">
        <v>607</v>
      </c>
      <c r="BF30" s="343">
        <v>10</v>
      </c>
      <c r="BG30" s="338"/>
      <c r="BH30" s="344">
        <f t="shared" si="20"/>
        <v>9.658333333333334E-2</v>
      </c>
      <c r="BI30" s="345">
        <f t="shared" si="21"/>
        <v>3.4527252502780867</v>
      </c>
      <c r="BJ30" s="346">
        <f t="shared" si="22"/>
        <v>3.3477135461604828</v>
      </c>
      <c r="BK30"/>
      <c r="BL30" s="350">
        <f t="shared" si="13"/>
        <v>4.3973108974221322</v>
      </c>
      <c r="BM30" s="351">
        <f t="shared" si="14"/>
        <v>4.2796890007066741</v>
      </c>
      <c r="BN30" s="81"/>
      <c r="BO30" s="350">
        <f t="shared" si="15"/>
        <v>4.2789992901283291</v>
      </c>
      <c r="BP30" s="351">
        <f t="shared" si="16"/>
        <v>4.1612950282998336</v>
      </c>
    </row>
    <row r="31" spans="1:68" x14ac:dyDescent="0.2">
      <c r="A31" s="33">
        <v>29</v>
      </c>
      <c r="B31" s="101" t="s">
        <v>892</v>
      </c>
      <c r="C31" s="207" t="s">
        <v>146</v>
      </c>
      <c r="D31" s="98" t="s">
        <v>601</v>
      </c>
      <c r="F31" s="97">
        <v>7</v>
      </c>
      <c r="G31" s="35">
        <v>14</v>
      </c>
      <c r="H31" s="47" t="s">
        <v>478</v>
      </c>
      <c r="I31" s="97">
        <v>3</v>
      </c>
      <c r="J31" s="38">
        <f t="shared" si="0"/>
        <v>92.404353523871464</v>
      </c>
      <c r="K31" s="97">
        <v>9</v>
      </c>
      <c r="L31" s="38">
        <f t="shared" si="1"/>
        <v>44.775998119531984</v>
      </c>
      <c r="M31" s="97">
        <v>10</v>
      </c>
      <c r="N31" s="38">
        <f t="shared" si="2"/>
        <v>37.175566071068097</v>
      </c>
      <c r="O31" s="41">
        <f t="shared" si="3"/>
        <v>174.35591771447153</v>
      </c>
      <c r="Q31" s="200">
        <v>8</v>
      </c>
      <c r="R31" s="201" t="s">
        <v>885</v>
      </c>
      <c r="S31" s="202" t="s">
        <v>150</v>
      </c>
      <c r="T31" s="203" t="s">
        <v>552</v>
      </c>
      <c r="U31" s="200" t="s">
        <v>75</v>
      </c>
      <c r="V31" s="204">
        <v>11</v>
      </c>
      <c r="W31" s="205"/>
      <c r="X31" s="206">
        <v>8</v>
      </c>
      <c r="Y31" s="206">
        <v>5</v>
      </c>
      <c r="Z31" s="206">
        <v>8</v>
      </c>
      <c r="AB31" s="333" t="s">
        <v>679</v>
      </c>
      <c r="AC31" s="334" t="s">
        <v>143</v>
      </c>
      <c r="AD31" s="335" t="s">
        <v>680</v>
      </c>
      <c r="AE31" s="333" t="s">
        <v>544</v>
      </c>
      <c r="AF31" s="338"/>
      <c r="AG31" s="338"/>
      <c r="AH31" s="337">
        <v>150.69999999999999</v>
      </c>
      <c r="AI31" s="326">
        <v>0.94879999999999998</v>
      </c>
      <c r="AJ31" s="326"/>
      <c r="AK31" s="342">
        <v>19.93</v>
      </c>
      <c r="AL31" s="333" t="s">
        <v>681</v>
      </c>
      <c r="AM31" s="333" t="s">
        <v>682</v>
      </c>
      <c r="AN31" s="343">
        <v>1</v>
      </c>
      <c r="AO31" s="338"/>
      <c r="AP31" s="344">
        <f t="shared" si="17"/>
        <v>0.13536284722222222</v>
      </c>
      <c r="AQ31" s="345">
        <f t="shared" si="18"/>
        <v>6.4112233044410685</v>
      </c>
      <c r="AR31" s="346">
        <f t="shared" si="19"/>
        <v>6.1347458605343155</v>
      </c>
      <c r="AS31" s="327"/>
      <c r="AT31" s="342">
        <v>12.88</v>
      </c>
      <c r="AU31" s="333" t="s">
        <v>683</v>
      </c>
      <c r="AV31" s="333" t="s">
        <v>684</v>
      </c>
      <c r="AW31" s="343">
        <v>6</v>
      </c>
      <c r="AX31" s="338"/>
      <c r="AY31" s="344">
        <f t="shared" si="7"/>
        <v>0.20583229166666669</v>
      </c>
      <c r="AZ31" s="345">
        <f t="shared" si="8"/>
        <v>2.7618083268806957</v>
      </c>
      <c r="BA31" s="346">
        <f t="shared" si="9"/>
        <v>2.6073006442340292</v>
      </c>
      <c r="BB31"/>
      <c r="BC31" s="342">
        <v>7.76</v>
      </c>
      <c r="BD31" s="336"/>
      <c r="BE31" s="336"/>
      <c r="BF31" s="343">
        <v>10</v>
      </c>
      <c r="BG31" s="333" t="s">
        <v>33</v>
      </c>
      <c r="BH31" s="344"/>
      <c r="BI31" s="345"/>
      <c r="BJ31" s="346"/>
      <c r="BK31"/>
      <c r="BL31" s="350">
        <f t="shared" si="13"/>
        <v>4.5865158156608823</v>
      </c>
      <c r="BM31" s="351">
        <f t="shared" si="14"/>
        <v>4.3710232523841723</v>
      </c>
      <c r="BN31" s="81"/>
      <c r="BO31" s="350">
        <f t="shared" si="15"/>
        <v>4.1415799456958231</v>
      </c>
      <c r="BP31" s="351">
        <f t="shared" si="16"/>
        <v>3.938753831909914</v>
      </c>
    </row>
    <row r="32" spans="1:68" x14ac:dyDescent="0.2">
      <c r="A32" s="33">
        <v>30</v>
      </c>
      <c r="B32" s="101" t="s">
        <v>893</v>
      </c>
      <c r="C32" s="99" t="s">
        <v>147</v>
      </c>
      <c r="D32" s="98" t="s">
        <v>593</v>
      </c>
      <c r="F32" s="97">
        <v>8</v>
      </c>
      <c r="G32" s="35">
        <v>14</v>
      </c>
      <c r="H32" s="47" t="s">
        <v>478</v>
      </c>
      <c r="I32" s="97">
        <v>7</v>
      </c>
      <c r="J32" s="38">
        <f t="shared" si="0"/>
        <v>60.153157099496951</v>
      </c>
      <c r="K32" s="97">
        <v>10</v>
      </c>
      <c r="L32" s="38">
        <f t="shared" si="1"/>
        <v>37.175566071068097</v>
      </c>
      <c r="M32" s="97">
        <v>5</v>
      </c>
      <c r="N32" s="38">
        <f t="shared" si="2"/>
        <v>75.900151741993625</v>
      </c>
      <c r="O32" s="41">
        <f t="shared" si="3"/>
        <v>173.22887491255867</v>
      </c>
      <c r="Q32" s="200">
        <v>9</v>
      </c>
      <c r="R32" s="201" t="s">
        <v>886</v>
      </c>
      <c r="S32" s="202" t="s">
        <v>219</v>
      </c>
      <c r="T32" s="203" t="s">
        <v>424</v>
      </c>
      <c r="U32" s="200" t="s">
        <v>75</v>
      </c>
      <c r="V32" s="204">
        <v>11</v>
      </c>
      <c r="W32" s="205"/>
      <c r="X32" s="206" t="s">
        <v>184</v>
      </c>
      <c r="Y32" s="206">
        <v>6</v>
      </c>
      <c r="Z32" s="206" t="s">
        <v>33</v>
      </c>
      <c r="AB32" s="333" t="s">
        <v>617</v>
      </c>
      <c r="AC32" s="334" t="s">
        <v>618</v>
      </c>
      <c r="AD32" s="335" t="s">
        <v>619</v>
      </c>
      <c r="AE32" s="333" t="s">
        <v>620</v>
      </c>
      <c r="AF32" s="338"/>
      <c r="AG32" s="338"/>
      <c r="AH32" s="337">
        <v>184.3</v>
      </c>
      <c r="AI32" s="326">
        <v>0.91069999999999995</v>
      </c>
      <c r="AJ32" s="326"/>
      <c r="AK32" s="342">
        <v>12.18</v>
      </c>
      <c r="AL32" s="333" t="s">
        <v>621</v>
      </c>
      <c r="AM32" s="333" t="s">
        <v>622</v>
      </c>
      <c r="AN32" s="343">
        <v>2</v>
      </c>
      <c r="AO32" s="338"/>
      <c r="AP32" s="344">
        <f t="shared" si="17"/>
        <v>9.2901388888888908E-2</v>
      </c>
      <c r="AQ32" s="345">
        <f t="shared" si="18"/>
        <v>5.7770750988142288</v>
      </c>
      <c r="AR32" s="346">
        <f t="shared" si="19"/>
        <v>5.4627816232863387</v>
      </c>
      <c r="AS32" s="327"/>
      <c r="AT32" s="342">
        <v>12.88</v>
      </c>
      <c r="AU32" s="333" t="s">
        <v>623</v>
      </c>
      <c r="AV32" s="333" t="s">
        <v>624</v>
      </c>
      <c r="AW32" s="343">
        <v>1</v>
      </c>
      <c r="AX32" s="338"/>
      <c r="AY32" s="344">
        <f t="shared" si="7"/>
        <v>0.19278796296296299</v>
      </c>
      <c r="AZ32" s="345">
        <f t="shared" si="8"/>
        <v>2.9742142398973699</v>
      </c>
      <c r="BA32" s="346">
        <f t="shared" si="9"/>
        <v>2.7837145972114823</v>
      </c>
      <c r="BB32"/>
      <c r="BC32" s="342">
        <v>7.76</v>
      </c>
      <c r="BD32" s="333" t="s">
        <v>625</v>
      </c>
      <c r="BE32" s="333" t="s">
        <v>626</v>
      </c>
      <c r="BF32" s="343">
        <v>2</v>
      </c>
      <c r="BG32" s="338"/>
      <c r="BH32" s="344">
        <f>(100-$E32+$F32)/100*BD32-$G32*BC32/3600/24</f>
        <v>9.1805092592592605E-2</v>
      </c>
      <c r="BI32" s="345">
        <f>BC32/BD32/24</f>
        <v>3.7523169912693084</v>
      </c>
      <c r="BJ32" s="346">
        <f>BC32/BH32/24</f>
        <v>3.5219542206465988</v>
      </c>
      <c r="BK32"/>
      <c r="BL32" s="350">
        <f t="shared" si="13"/>
        <v>4.1678687766603026</v>
      </c>
      <c r="BM32" s="351">
        <f t="shared" si="14"/>
        <v>3.9228168137148067</v>
      </c>
      <c r="BN32" s="81"/>
      <c r="BO32" s="350">
        <f t="shared" si="15"/>
        <v>4.136293410508503</v>
      </c>
      <c r="BP32" s="351">
        <f t="shared" si="16"/>
        <v>3.8904772850071332</v>
      </c>
    </row>
    <row r="33" spans="1:68" x14ac:dyDescent="0.2">
      <c r="A33" s="33">
        <v>31</v>
      </c>
      <c r="B33" s="101" t="s">
        <v>884</v>
      </c>
      <c r="C33" s="99" t="s">
        <v>131</v>
      </c>
      <c r="D33" s="98" t="s">
        <v>534</v>
      </c>
      <c r="F33" s="97">
        <v>7</v>
      </c>
      <c r="G33" s="35">
        <v>11</v>
      </c>
      <c r="H33" s="47" t="s">
        <v>75</v>
      </c>
      <c r="I33" s="97">
        <v>4</v>
      </c>
      <c r="J33" s="38">
        <f t="shared" si="0"/>
        <v>77.120599665575355</v>
      </c>
      <c r="K33" s="97">
        <v>7</v>
      </c>
      <c r="L33" s="38">
        <f t="shared" si="1"/>
        <v>47.417491905985138</v>
      </c>
      <c r="M33" s="97">
        <v>7</v>
      </c>
      <c r="N33" s="38">
        <f t="shared" si="2"/>
        <v>47.417491905985138</v>
      </c>
      <c r="O33" s="41">
        <f t="shared" si="3"/>
        <v>171.95558347754564</v>
      </c>
      <c r="Q33" s="200">
        <v>10</v>
      </c>
      <c r="R33" s="201" t="s">
        <v>887</v>
      </c>
      <c r="S33" s="202" t="s">
        <v>116</v>
      </c>
      <c r="T33" s="203" t="s">
        <v>763</v>
      </c>
      <c r="U33" s="200" t="s">
        <v>75</v>
      </c>
      <c r="V33" s="204">
        <v>11</v>
      </c>
      <c r="W33" s="205"/>
      <c r="X33" s="206">
        <v>9</v>
      </c>
      <c r="Y33" s="206">
        <v>10</v>
      </c>
      <c r="Z33" s="206" t="s">
        <v>32</v>
      </c>
      <c r="AB33" s="333" t="s">
        <v>643</v>
      </c>
      <c r="AC33" s="334" t="s">
        <v>644</v>
      </c>
      <c r="AD33" s="335" t="s">
        <v>645</v>
      </c>
      <c r="AE33" s="333" t="s">
        <v>620</v>
      </c>
      <c r="AF33" s="338"/>
      <c r="AG33" s="338"/>
      <c r="AH33" s="337">
        <v>178.8</v>
      </c>
      <c r="AI33" s="326">
        <v>0.91659999999999997</v>
      </c>
      <c r="AJ33" s="326"/>
      <c r="AK33" s="342">
        <v>12.18</v>
      </c>
      <c r="AL33" s="333" t="s">
        <v>646</v>
      </c>
      <c r="AM33" s="333" t="s">
        <v>647</v>
      </c>
      <c r="AN33" s="343">
        <v>1</v>
      </c>
      <c r="AO33" s="338"/>
      <c r="AP33" s="344">
        <f t="shared" si="17"/>
        <v>8.9102083333333332E-2</v>
      </c>
      <c r="AQ33" s="345">
        <f t="shared" si="18"/>
        <v>5.9901639344262305</v>
      </c>
      <c r="AR33" s="346">
        <f t="shared" si="19"/>
        <v>5.6957141855081952</v>
      </c>
      <c r="AS33" s="327"/>
      <c r="AT33" s="342">
        <v>12.88</v>
      </c>
      <c r="AU33" s="333" t="s">
        <v>648</v>
      </c>
      <c r="AV33" s="333" t="s">
        <v>649</v>
      </c>
      <c r="AW33" s="343">
        <v>5</v>
      </c>
      <c r="AX33" s="338"/>
      <c r="AY33" s="344">
        <f t="shared" si="7"/>
        <v>0.20813715277777778</v>
      </c>
      <c r="AZ33" s="345">
        <f t="shared" si="8"/>
        <v>2.7373516736525185</v>
      </c>
      <c r="BA33" s="346">
        <f t="shared" si="9"/>
        <v>2.5784280197185683</v>
      </c>
      <c r="BB33"/>
      <c r="BC33" s="342">
        <v>7.76</v>
      </c>
      <c r="BD33" s="333" t="s">
        <v>650</v>
      </c>
      <c r="BE33" s="333" t="s">
        <v>651</v>
      </c>
      <c r="BF33" s="343">
        <v>3</v>
      </c>
      <c r="BG33" s="338"/>
      <c r="BH33" s="344">
        <f>(100-$E33+$F33)/100*BD33-$G33*BC33/3600/24</f>
        <v>9.3243865740740742E-2</v>
      </c>
      <c r="BI33" s="345">
        <f>BC33/BD33/24</f>
        <v>3.671441713760021</v>
      </c>
      <c r="BJ33" s="346">
        <f>BC33/BH33/24</f>
        <v>3.4676097002707209</v>
      </c>
      <c r="BK33"/>
      <c r="BL33" s="350">
        <f t="shared" si="13"/>
        <v>4.132985773946257</v>
      </c>
      <c r="BM33" s="351">
        <f t="shared" si="14"/>
        <v>3.9139173018324946</v>
      </c>
      <c r="BN33" s="81"/>
      <c r="BO33" s="350">
        <f t="shared" si="15"/>
        <v>4.0565530721327425</v>
      </c>
      <c r="BP33" s="351">
        <f t="shared" si="16"/>
        <v>3.8389930458291093</v>
      </c>
    </row>
    <row r="34" spans="1:68" x14ac:dyDescent="0.2">
      <c r="A34" s="33">
        <v>32</v>
      </c>
      <c r="B34" s="101" t="s">
        <v>894</v>
      </c>
      <c r="C34" s="99" t="s">
        <v>145</v>
      </c>
      <c r="D34" s="98" t="s">
        <v>512</v>
      </c>
      <c r="F34" s="97">
        <v>9</v>
      </c>
      <c r="G34" s="35">
        <v>14</v>
      </c>
      <c r="H34" s="47" t="s">
        <v>478</v>
      </c>
      <c r="I34" s="97">
        <v>6</v>
      </c>
      <c r="J34" s="38">
        <f t="shared" si="0"/>
        <v>67.965482138660235</v>
      </c>
      <c r="K34" s="97">
        <v>4</v>
      </c>
      <c r="L34" s="38">
        <f t="shared" si="1"/>
        <v>84.012109014931326</v>
      </c>
      <c r="M34" s="97" t="s">
        <v>32</v>
      </c>
      <c r="N34" s="38">
        <f t="shared" si="2"/>
        <v>7.1428571428571423</v>
      </c>
      <c r="O34" s="41">
        <f t="shared" si="3"/>
        <v>159.1204482964487</v>
      </c>
      <c r="Q34" s="200">
        <v>11</v>
      </c>
      <c r="R34" s="201" t="s">
        <v>888</v>
      </c>
      <c r="S34" s="202" t="s">
        <v>250</v>
      </c>
      <c r="T34" s="203" t="s">
        <v>831</v>
      </c>
      <c r="U34" s="200" t="s">
        <v>75</v>
      </c>
      <c r="V34" s="204">
        <v>11</v>
      </c>
      <c r="W34" s="205"/>
      <c r="X34" s="206" t="s">
        <v>32</v>
      </c>
      <c r="Y34" s="206" t="s">
        <v>32</v>
      </c>
      <c r="Z34" s="206" t="s">
        <v>33</v>
      </c>
      <c r="AB34" s="333" t="s">
        <v>709</v>
      </c>
      <c r="AC34" s="334" t="s">
        <v>710</v>
      </c>
      <c r="AD34" s="335" t="s">
        <v>711</v>
      </c>
      <c r="AE34" s="333" t="s">
        <v>478</v>
      </c>
      <c r="AF34" s="338"/>
      <c r="AG34" s="338"/>
      <c r="AH34" s="337">
        <v>144</v>
      </c>
      <c r="AI34" s="326">
        <v>0.95720000000000005</v>
      </c>
      <c r="AJ34" s="326"/>
      <c r="AK34" s="342">
        <v>19.93</v>
      </c>
      <c r="AL34" s="333" t="s">
        <v>712</v>
      </c>
      <c r="AM34" s="333" t="s">
        <v>713</v>
      </c>
      <c r="AN34" s="343">
        <v>14</v>
      </c>
      <c r="AO34" s="338"/>
      <c r="AP34" s="344">
        <f t="shared" si="17"/>
        <v>0.14708715277777779</v>
      </c>
      <c r="AQ34" s="345">
        <f t="shared" si="18"/>
        <v>6.0216533780948387</v>
      </c>
      <c r="AR34" s="346">
        <f t="shared" si="19"/>
        <v>5.6457457431464242</v>
      </c>
      <c r="AS34" s="327"/>
      <c r="AT34" s="342">
        <v>12.88</v>
      </c>
      <c r="AU34" s="333" t="s">
        <v>714</v>
      </c>
      <c r="AV34" s="333" t="s">
        <v>715</v>
      </c>
      <c r="AW34" s="343">
        <v>13</v>
      </c>
      <c r="AX34" s="338"/>
      <c r="AY34" s="344">
        <f t="shared" si="7"/>
        <v>0.20439479166666669</v>
      </c>
      <c r="AZ34" s="345">
        <f t="shared" si="8"/>
        <v>2.833017657481518</v>
      </c>
      <c r="BA34" s="346">
        <f t="shared" si="9"/>
        <v>2.625637680346959</v>
      </c>
      <c r="BB34"/>
      <c r="BC34" s="342">
        <v>7.76</v>
      </c>
      <c r="BD34" s="336"/>
      <c r="BE34" s="336"/>
      <c r="BF34" s="343">
        <v>15</v>
      </c>
      <c r="BG34" s="333" t="s">
        <v>32</v>
      </c>
      <c r="BH34" s="344"/>
      <c r="BI34" s="345"/>
      <c r="BJ34" s="346"/>
      <c r="BK34"/>
      <c r="BL34" s="350">
        <f t="shared" si="13"/>
        <v>4.4273355177881779</v>
      </c>
      <c r="BM34" s="351">
        <f t="shared" si="14"/>
        <v>4.1356917117466914</v>
      </c>
      <c r="BN34" s="81"/>
      <c r="BO34" s="350">
        <f t="shared" si="15"/>
        <v>4.0431477548654255</v>
      </c>
      <c r="BP34" s="351">
        <f t="shared" si="16"/>
        <v>3.7700525387821822</v>
      </c>
    </row>
    <row r="35" spans="1:68" x14ac:dyDescent="0.2">
      <c r="A35" s="33">
        <v>33</v>
      </c>
      <c r="B35" s="101" t="s">
        <v>900</v>
      </c>
      <c r="C35" s="99" t="s">
        <v>783</v>
      </c>
      <c r="D35" s="98" t="s">
        <v>784</v>
      </c>
      <c r="F35" s="97">
        <v>7</v>
      </c>
      <c r="G35" s="35">
        <v>10</v>
      </c>
      <c r="H35" s="47" t="s">
        <v>620</v>
      </c>
      <c r="I35" s="97">
        <v>7</v>
      </c>
      <c r="J35" s="38">
        <f t="shared" ref="J35:J58" si="23">IF(OR(I35="DSQ",I35="RAF",I35="DNC",I35="DPG"),0,IF(OR(I35="DNS",I35="DNF"),100*(($G35-$G35+1)/$G35)+10*(LOG($G35/$G35)),100*(($G35-I35+1)/$G35)+10*(LOG($G35/I35))))</f>
        <v>41.549019599857431</v>
      </c>
      <c r="K35" s="97">
        <v>4</v>
      </c>
      <c r="L35" s="38">
        <f t="shared" ref="L35:L58" si="24">IF(OR(K35="DSQ",K35="RAF",K35="DNC",K35="DPG"),0,IF(OR(K35="DNS",K35="DNF"),100*(($G35-$G35+1)/$G35)+10*(LOG($G35/$G35)),100*(($G35-K35+1)/$G35)+10*(LOG($G35/K35))))</f>
        <v>73.979400086720375</v>
      </c>
      <c r="M35" s="97">
        <v>7</v>
      </c>
      <c r="N35" s="38">
        <f t="shared" ref="N35:N58" si="25">IF(OR(M35="DSQ",M35="RAF",M35="DNC",M35="DPG"),0,IF(OR(M35="DNS",M35="DNF"),100*(($G35-$G35+1)/$G35)+10*(LOG($G35/$G35)),100*(($G35-M35+1)/$G35)+10*(LOG($G35/M35))))</f>
        <v>41.549019599857431</v>
      </c>
      <c r="O35" s="41">
        <f t="shared" ref="O35:O58" si="26">J35+L35+N35</f>
        <v>157.07743928643524</v>
      </c>
      <c r="Q35" s="298">
        <v>1</v>
      </c>
      <c r="R35" s="304" t="s">
        <v>271</v>
      </c>
      <c r="S35" s="307" t="s">
        <v>272</v>
      </c>
      <c r="T35" s="306" t="s">
        <v>477</v>
      </c>
      <c r="U35" s="298" t="s">
        <v>478</v>
      </c>
      <c r="V35" s="302">
        <v>14</v>
      </c>
      <c r="W35" s="303"/>
      <c r="X35" s="304">
        <v>4</v>
      </c>
      <c r="Y35" s="304">
        <v>2</v>
      </c>
      <c r="Z35" s="304">
        <v>1</v>
      </c>
      <c r="AB35" s="333" t="s">
        <v>685</v>
      </c>
      <c r="AC35" s="334" t="s">
        <v>285</v>
      </c>
      <c r="AD35" s="335" t="s">
        <v>686</v>
      </c>
      <c r="AE35" s="333" t="s">
        <v>663</v>
      </c>
      <c r="AF35" s="338"/>
      <c r="AG35" s="338"/>
      <c r="AH35" s="337">
        <v>185.2</v>
      </c>
      <c r="AI35" s="326">
        <v>0.90980000000000005</v>
      </c>
      <c r="AJ35" s="326"/>
      <c r="AK35" s="342">
        <v>12.18</v>
      </c>
      <c r="AL35" s="333" t="s">
        <v>687</v>
      </c>
      <c r="AM35" s="333" t="s">
        <v>688</v>
      </c>
      <c r="AN35" s="343">
        <v>4</v>
      </c>
      <c r="AO35" s="338"/>
      <c r="AP35" s="344">
        <f t="shared" si="17"/>
        <v>9.7478587962962951E-2</v>
      </c>
      <c r="AQ35" s="345">
        <f t="shared" si="18"/>
        <v>5.4912961803381348</v>
      </c>
      <c r="AR35" s="346">
        <f t="shared" si="19"/>
        <v>5.2062715577376331</v>
      </c>
      <c r="AS35" s="327"/>
      <c r="AT35" s="342">
        <v>12.88</v>
      </c>
      <c r="AU35" s="333" t="s">
        <v>689</v>
      </c>
      <c r="AV35" s="333" t="s">
        <v>690</v>
      </c>
      <c r="AW35" s="343">
        <v>1</v>
      </c>
      <c r="AX35" s="338"/>
      <c r="AY35" s="344">
        <f t="shared" ref="AY35:AY51" si="27">(100-$E35+$F35)/100*AU35-$G35*AT35/3600/24</f>
        <v>0.20568553240740742</v>
      </c>
      <c r="AZ35" s="345">
        <f t="shared" ref="AZ35:AZ51" si="28">AT35/AU35/24</f>
        <v>2.7717137904238149</v>
      </c>
      <c r="BA35" s="346">
        <f t="shared" ref="BA35:BA51" si="29">AT35/AY35/24</f>
        <v>2.6091609866058794</v>
      </c>
      <c r="BB35"/>
      <c r="BC35" s="342">
        <v>7.76</v>
      </c>
      <c r="BD35" s="333" t="s">
        <v>691</v>
      </c>
      <c r="BE35" s="333" t="s">
        <v>692</v>
      </c>
      <c r="BF35" s="343">
        <v>2</v>
      </c>
      <c r="BG35" s="338"/>
      <c r="BH35" s="344">
        <f>(100-$E35+$F35)/100*BD35-$G35*BC35/3600/24</f>
        <v>9.4188194444444442E-2</v>
      </c>
      <c r="BI35" s="345">
        <f>BC35/BD35/24</f>
        <v>3.638447512373014</v>
      </c>
      <c r="BJ35" s="346">
        <f>BC35/BH35/24</f>
        <v>3.432843523973133</v>
      </c>
      <c r="BK35"/>
      <c r="BL35" s="350">
        <f t="shared" ref="BL35:BL54" si="30">(AQ35+AZ35+BI35)/(COUNT(AQ35,AZ35,BI35))</f>
        <v>3.9671524943783214</v>
      </c>
      <c r="BM35" s="351">
        <f t="shared" ref="BM35:BM54" si="31">(AR35+BA35+BJ35)/(COUNT(AR35,BA35,BJ35))</f>
        <v>3.7494253561055486</v>
      </c>
      <c r="BN35" s="81"/>
      <c r="BO35" s="350">
        <f t="shared" ref="BO35:BO54" si="32">(AQ35/$AQ$1+AZ35/$AZ$1+BI35/$BI$1)*$BL$1/COUNT(AQ35,AZ35,BI35)</f>
        <v>3.9355666459518539</v>
      </c>
      <c r="BP35" s="351">
        <f t="shared" ref="BP35:BP54" si="33">(AR35/$AR$1+BA35/$BA$1+BJ35/$BJ$1)*$BM$1/COUNT(AR35,BA35,BJ35)</f>
        <v>3.7183541598089445</v>
      </c>
    </row>
    <row r="36" spans="1:68" x14ac:dyDescent="0.2">
      <c r="A36" s="33">
        <v>34</v>
      </c>
      <c r="B36" s="101" t="s">
        <v>321</v>
      </c>
      <c r="C36" s="99" t="s">
        <v>256</v>
      </c>
      <c r="D36" s="98" t="s">
        <v>792</v>
      </c>
      <c r="F36" s="97">
        <v>6</v>
      </c>
      <c r="G36" s="35">
        <v>10</v>
      </c>
      <c r="H36" s="47" t="s">
        <v>620</v>
      </c>
      <c r="I36" s="97">
        <v>6</v>
      </c>
      <c r="J36" s="38">
        <f t="shared" si="23"/>
        <v>52.218487496163561</v>
      </c>
      <c r="K36" s="97">
        <v>6</v>
      </c>
      <c r="L36" s="38">
        <f t="shared" si="24"/>
        <v>52.218487496163561</v>
      </c>
      <c r="M36" s="97">
        <v>6</v>
      </c>
      <c r="N36" s="38">
        <f t="shared" si="25"/>
        <v>52.218487496163561</v>
      </c>
      <c r="O36" s="41">
        <f t="shared" si="26"/>
        <v>156.65546248849068</v>
      </c>
      <c r="Q36" s="298">
        <v>2</v>
      </c>
      <c r="R36" s="304" t="s">
        <v>889</v>
      </c>
      <c r="S36" s="307" t="s">
        <v>134</v>
      </c>
      <c r="T36" s="306" t="s">
        <v>568</v>
      </c>
      <c r="U36" s="298" t="s">
        <v>478</v>
      </c>
      <c r="V36" s="302">
        <v>14</v>
      </c>
      <c r="W36" s="303"/>
      <c r="X36" s="304">
        <v>1</v>
      </c>
      <c r="Y36" s="304">
        <v>6</v>
      </c>
      <c r="Z36" s="304">
        <v>3</v>
      </c>
      <c r="AB36" s="333" t="s">
        <v>693</v>
      </c>
      <c r="AC36" s="334" t="s">
        <v>251</v>
      </c>
      <c r="AD36" s="335" t="s">
        <v>694</v>
      </c>
      <c r="AE36" s="333" t="s">
        <v>620</v>
      </c>
      <c r="AF36" s="338"/>
      <c r="AG36" s="338"/>
      <c r="AH36" s="337">
        <v>182.1</v>
      </c>
      <c r="AI36" s="326">
        <v>0.91300000000000003</v>
      </c>
      <c r="AJ36" s="326"/>
      <c r="AK36" s="342">
        <v>12.18</v>
      </c>
      <c r="AL36" s="333" t="s">
        <v>695</v>
      </c>
      <c r="AM36" s="333" t="s">
        <v>696</v>
      </c>
      <c r="AN36" s="343">
        <v>4</v>
      </c>
      <c r="AO36" s="338"/>
      <c r="AP36" s="344">
        <f t="shared" si="17"/>
        <v>9.7032870370370367E-2</v>
      </c>
      <c r="AQ36" s="345">
        <f t="shared" si="18"/>
        <v>5.4646061814556326</v>
      </c>
      <c r="AR36" s="346">
        <f t="shared" si="19"/>
        <v>5.2301864106760307</v>
      </c>
      <c r="AS36" s="327"/>
      <c r="AT36" s="342">
        <v>12.88</v>
      </c>
      <c r="AU36" s="333" t="s">
        <v>697</v>
      </c>
      <c r="AV36" s="333" t="s">
        <v>698</v>
      </c>
      <c r="AW36" s="343">
        <v>3</v>
      </c>
      <c r="AX36" s="338"/>
      <c r="AY36" s="344">
        <f t="shared" si="27"/>
        <v>0.1984738425925926</v>
      </c>
      <c r="AZ36" s="345">
        <f t="shared" si="28"/>
        <v>2.8448371065709552</v>
      </c>
      <c r="BA36" s="346">
        <f t="shared" si="29"/>
        <v>2.7039667275867818</v>
      </c>
      <c r="BB36"/>
      <c r="BC36" s="342">
        <v>7.76</v>
      </c>
      <c r="BD36" s="333" t="s">
        <v>699</v>
      </c>
      <c r="BE36" s="333" t="s">
        <v>700</v>
      </c>
      <c r="BF36" s="343">
        <v>5</v>
      </c>
      <c r="BG36" s="338"/>
      <c r="BH36" s="344">
        <f>(100-$E36+$F36)/100*BD36-$G36*BC36/3600/24</f>
        <v>9.5311574074074076E-2</v>
      </c>
      <c r="BI36" s="345">
        <f>BC36/BD36/24</f>
        <v>3.5623565416985468</v>
      </c>
      <c r="BJ36" s="346">
        <f>BC36/BH36/24</f>
        <v>3.3923826825275776</v>
      </c>
      <c r="BK36"/>
      <c r="BL36" s="350">
        <f t="shared" si="30"/>
        <v>3.9572666099083782</v>
      </c>
      <c r="BM36" s="351">
        <f t="shared" si="31"/>
        <v>3.7755119402634634</v>
      </c>
      <c r="BN36" s="81"/>
      <c r="BO36" s="350">
        <f t="shared" si="32"/>
        <v>3.9310182202028106</v>
      </c>
      <c r="BP36" s="351">
        <f t="shared" si="33"/>
        <v>3.7492716048775345</v>
      </c>
    </row>
    <row r="37" spans="1:68" x14ac:dyDescent="0.2">
      <c r="A37" s="33">
        <v>35</v>
      </c>
      <c r="B37" s="101" t="s">
        <v>868</v>
      </c>
      <c r="C37" s="99" t="s">
        <v>143</v>
      </c>
      <c r="D37" s="98" t="s">
        <v>680</v>
      </c>
      <c r="F37" s="97">
        <v>6</v>
      </c>
      <c r="G37" s="35">
        <v>9</v>
      </c>
      <c r="H37" s="47" t="s">
        <v>544</v>
      </c>
      <c r="I37" s="97">
        <v>1</v>
      </c>
      <c r="J37" s="38">
        <f t="shared" si="23"/>
        <v>109.54242509439325</v>
      </c>
      <c r="K37" s="97">
        <v>6</v>
      </c>
      <c r="L37" s="38">
        <f t="shared" si="24"/>
        <v>46.205357035001256</v>
      </c>
      <c r="M37" s="97" t="s">
        <v>33</v>
      </c>
      <c r="N37" s="38">
        <f t="shared" si="25"/>
        <v>0</v>
      </c>
      <c r="O37" s="41">
        <f t="shared" si="26"/>
        <v>155.74778212939452</v>
      </c>
      <c r="Q37" s="298">
        <v>3</v>
      </c>
      <c r="R37" s="304" t="s">
        <v>211</v>
      </c>
      <c r="S37" s="307" t="s">
        <v>394</v>
      </c>
      <c r="T37" s="306" t="s">
        <v>495</v>
      </c>
      <c r="U37" s="298" t="s">
        <v>478</v>
      </c>
      <c r="V37" s="302">
        <v>14</v>
      </c>
      <c r="W37" s="303"/>
      <c r="X37" s="304">
        <v>8</v>
      </c>
      <c r="Y37" s="304">
        <v>1</v>
      </c>
      <c r="Z37" s="304">
        <v>2</v>
      </c>
      <c r="AB37" s="333" t="s">
        <v>733</v>
      </c>
      <c r="AC37" s="334" t="s">
        <v>163</v>
      </c>
      <c r="AD37" s="335" t="s">
        <v>734</v>
      </c>
      <c r="AE37" s="333" t="s">
        <v>544</v>
      </c>
      <c r="AF37" s="338"/>
      <c r="AG37" s="338"/>
      <c r="AH37" s="337">
        <v>137.69999999999999</v>
      </c>
      <c r="AI37" s="326">
        <v>0.96530000000000005</v>
      </c>
      <c r="AJ37" s="326"/>
      <c r="AK37" s="342">
        <v>19.93</v>
      </c>
      <c r="AL37" s="333" t="s">
        <v>735</v>
      </c>
      <c r="AM37" s="333" t="s">
        <v>736</v>
      </c>
      <c r="AN37" s="343">
        <v>4</v>
      </c>
      <c r="AO37" s="338"/>
      <c r="AP37" s="344">
        <f t="shared" si="17"/>
        <v>0.1345216435185185</v>
      </c>
      <c r="AQ37" s="345">
        <f t="shared" si="18"/>
        <v>6.4440452667504955</v>
      </c>
      <c r="AR37" s="346">
        <f t="shared" si="19"/>
        <v>6.1731082444911545</v>
      </c>
      <c r="AS37" s="327"/>
      <c r="AT37" s="342">
        <v>12.88</v>
      </c>
      <c r="AU37" s="333" t="s">
        <v>737</v>
      </c>
      <c r="AV37" s="333" t="s">
        <v>738</v>
      </c>
      <c r="AW37" s="343">
        <v>8</v>
      </c>
      <c r="AX37" s="338"/>
      <c r="AY37" s="344">
        <f t="shared" si="27"/>
        <v>0.23434884259259264</v>
      </c>
      <c r="AZ37" s="345">
        <f t="shared" si="28"/>
        <v>2.4136171984800376</v>
      </c>
      <c r="BA37" s="346">
        <f t="shared" si="29"/>
        <v>2.2900333568092042</v>
      </c>
      <c r="BB37"/>
      <c r="BC37" s="342">
        <v>7.76</v>
      </c>
      <c r="BD37" s="336"/>
      <c r="BE37" s="336"/>
      <c r="BF37" s="343">
        <v>10</v>
      </c>
      <c r="BG37" s="333" t="s">
        <v>32</v>
      </c>
      <c r="BH37" s="344"/>
      <c r="BI37" s="345"/>
      <c r="BJ37" s="346"/>
      <c r="BK37"/>
      <c r="BL37" s="350">
        <f t="shared" si="30"/>
        <v>4.4288312326152663</v>
      </c>
      <c r="BM37" s="351">
        <f t="shared" si="31"/>
        <v>4.2315708006501795</v>
      </c>
      <c r="BN37" s="81"/>
      <c r="BO37" s="350">
        <f t="shared" si="32"/>
        <v>3.9305148787071476</v>
      </c>
      <c r="BP37" s="351">
        <f t="shared" si="33"/>
        <v>3.7491445570754229</v>
      </c>
    </row>
    <row r="38" spans="1:68" x14ac:dyDescent="0.2">
      <c r="A38" s="33">
        <v>36</v>
      </c>
      <c r="B38" s="101" t="s">
        <v>867</v>
      </c>
      <c r="C38" s="99" t="s">
        <v>44</v>
      </c>
      <c r="D38" s="98" t="s">
        <v>585</v>
      </c>
      <c r="F38" s="97">
        <v>5</v>
      </c>
      <c r="G38" s="35">
        <v>9</v>
      </c>
      <c r="H38" s="47" t="s">
        <v>544</v>
      </c>
      <c r="I38" s="97" t="s">
        <v>34</v>
      </c>
      <c r="J38" s="38">
        <f t="shared" si="23"/>
        <v>0</v>
      </c>
      <c r="K38" s="97">
        <v>5</v>
      </c>
      <c r="L38" s="38">
        <f t="shared" si="24"/>
        <v>58.108280606588615</v>
      </c>
      <c r="M38" s="97">
        <v>2</v>
      </c>
      <c r="N38" s="38">
        <f t="shared" si="25"/>
        <v>95.421014026642325</v>
      </c>
      <c r="O38" s="41">
        <f t="shared" si="26"/>
        <v>153.52929463323093</v>
      </c>
      <c r="Q38" s="298">
        <v>4</v>
      </c>
      <c r="R38" s="304" t="s">
        <v>890</v>
      </c>
      <c r="S38" s="307" t="s">
        <v>303</v>
      </c>
      <c r="T38" s="306" t="s">
        <v>526</v>
      </c>
      <c r="U38" s="298" t="s">
        <v>478</v>
      </c>
      <c r="V38" s="302">
        <v>14</v>
      </c>
      <c r="W38" s="303"/>
      <c r="X38" s="304">
        <v>5</v>
      </c>
      <c r="Y38" s="304">
        <v>3</v>
      </c>
      <c r="Z38" s="304">
        <v>7</v>
      </c>
      <c r="AB38" s="333" t="s">
        <v>661</v>
      </c>
      <c r="AC38" s="334" t="s">
        <v>129</v>
      </c>
      <c r="AD38" s="335" t="s">
        <v>662</v>
      </c>
      <c r="AE38" s="333" t="s">
        <v>663</v>
      </c>
      <c r="AF38" s="338"/>
      <c r="AG38" s="338"/>
      <c r="AH38" s="337">
        <v>202.9</v>
      </c>
      <c r="AI38" s="326">
        <v>0.89200000000000002</v>
      </c>
      <c r="AJ38" s="326"/>
      <c r="AK38" s="342">
        <v>12.18</v>
      </c>
      <c r="AL38" s="333" t="s">
        <v>664</v>
      </c>
      <c r="AM38" s="333" t="s">
        <v>665</v>
      </c>
      <c r="AN38" s="343">
        <v>1</v>
      </c>
      <c r="AO38" s="338"/>
      <c r="AP38" s="344">
        <f t="shared" si="17"/>
        <v>9.1700000000000004E-2</v>
      </c>
      <c r="AQ38" s="345">
        <f t="shared" si="18"/>
        <v>5.7317647058823527</v>
      </c>
      <c r="AR38" s="346">
        <f t="shared" si="19"/>
        <v>5.5343511450381682</v>
      </c>
      <c r="AS38" s="327"/>
      <c r="AT38" s="342">
        <v>12.88</v>
      </c>
      <c r="AU38" s="333" t="s">
        <v>666</v>
      </c>
      <c r="AV38" s="333" t="s">
        <v>667</v>
      </c>
      <c r="AW38" s="343">
        <v>2</v>
      </c>
      <c r="AX38" s="338"/>
      <c r="AY38" s="344">
        <f t="shared" si="27"/>
        <v>0.2137260416666667</v>
      </c>
      <c r="AZ38" s="345">
        <f t="shared" si="28"/>
        <v>2.6201051025597559</v>
      </c>
      <c r="BA38" s="346">
        <f t="shared" si="29"/>
        <v>2.5110026952338709</v>
      </c>
      <c r="BB38"/>
      <c r="BC38" s="342">
        <v>7.76</v>
      </c>
      <c r="BD38" s="333" t="s">
        <v>668</v>
      </c>
      <c r="BE38" s="333" t="s">
        <v>669</v>
      </c>
      <c r="BF38" s="343">
        <v>1</v>
      </c>
      <c r="BG38" s="338"/>
      <c r="BH38" s="344">
        <f t="shared" ref="BH38:BH43" si="34">(100-$E38+$F38)/100*BD38-$G38*BC38/3600/24</f>
        <v>9.2865277777777783E-2</v>
      </c>
      <c r="BI38" s="345">
        <f t="shared" ref="BI38:BI43" si="35">BC38/BD38/24</f>
        <v>3.6242864556305143</v>
      </c>
      <c r="BJ38" s="346">
        <f t="shared" ref="BJ38:BJ43" si="36">BC38/BH38/24</f>
        <v>3.4817462572723326</v>
      </c>
      <c r="BK38"/>
      <c r="BL38" s="350">
        <f t="shared" si="30"/>
        <v>3.9920520880242076</v>
      </c>
      <c r="BM38" s="351">
        <f t="shared" si="31"/>
        <v>3.8423666991814573</v>
      </c>
      <c r="BN38" s="81"/>
      <c r="BO38" s="350">
        <f t="shared" si="32"/>
        <v>3.9246282456286181</v>
      </c>
      <c r="BP38" s="351">
        <f t="shared" si="33"/>
        <v>3.7758563269632965</v>
      </c>
    </row>
    <row r="39" spans="1:68" x14ac:dyDescent="0.2">
      <c r="A39" s="33">
        <v>37</v>
      </c>
      <c r="B39" s="101" t="s">
        <v>874</v>
      </c>
      <c r="C39" s="99" t="s">
        <v>800</v>
      </c>
      <c r="D39" s="98" t="s">
        <v>801</v>
      </c>
      <c r="F39" s="97">
        <v>5</v>
      </c>
      <c r="G39" s="35">
        <v>9</v>
      </c>
      <c r="H39" s="47" t="s">
        <v>663</v>
      </c>
      <c r="I39" s="97">
        <v>6</v>
      </c>
      <c r="J39" s="38">
        <f t="shared" si="23"/>
        <v>46.205357035001256</v>
      </c>
      <c r="K39" s="97">
        <v>6</v>
      </c>
      <c r="L39" s="38">
        <f t="shared" si="24"/>
        <v>46.205357035001256</v>
      </c>
      <c r="M39" s="97">
        <v>5</v>
      </c>
      <c r="N39" s="38">
        <f t="shared" si="25"/>
        <v>58.108280606588615</v>
      </c>
      <c r="O39" s="41">
        <f t="shared" si="26"/>
        <v>150.51899467659112</v>
      </c>
      <c r="Q39" s="298">
        <v>5</v>
      </c>
      <c r="R39" s="304" t="s">
        <v>891</v>
      </c>
      <c r="S39" s="307" t="s">
        <v>576</v>
      </c>
      <c r="T39" s="306" t="s">
        <v>577</v>
      </c>
      <c r="U39" s="298" t="s">
        <v>478</v>
      </c>
      <c r="V39" s="302">
        <v>14</v>
      </c>
      <c r="W39" s="303"/>
      <c r="X39" s="304">
        <v>2</v>
      </c>
      <c r="Y39" s="304">
        <v>8</v>
      </c>
      <c r="Z39" s="304">
        <v>8</v>
      </c>
      <c r="AB39" s="333" t="s">
        <v>716</v>
      </c>
      <c r="AC39" s="334" t="s">
        <v>717</v>
      </c>
      <c r="AD39" s="335" t="s">
        <v>718</v>
      </c>
      <c r="AE39" s="333" t="s">
        <v>663</v>
      </c>
      <c r="AF39" s="338"/>
      <c r="AG39" s="338"/>
      <c r="AH39" s="337">
        <v>180.5</v>
      </c>
      <c r="AI39" s="326">
        <v>0.91469999999999996</v>
      </c>
      <c r="AJ39" s="326"/>
      <c r="AK39" s="342">
        <v>12.18</v>
      </c>
      <c r="AL39" s="333" t="s">
        <v>719</v>
      </c>
      <c r="AM39" s="333" t="s">
        <v>720</v>
      </c>
      <c r="AN39" s="343">
        <v>3</v>
      </c>
      <c r="AO39" s="338"/>
      <c r="AP39" s="344">
        <f t="shared" si="17"/>
        <v>9.0132291666666683E-2</v>
      </c>
      <c r="AQ39" s="345">
        <f t="shared" si="18"/>
        <v>5.8300757877941756</v>
      </c>
      <c r="AR39" s="346">
        <f t="shared" si="19"/>
        <v>5.6306124099991903</v>
      </c>
      <c r="AS39" s="327"/>
      <c r="AT39" s="342">
        <v>12.88</v>
      </c>
      <c r="AU39" s="333" t="s">
        <v>721</v>
      </c>
      <c r="AV39" s="333" t="s">
        <v>722</v>
      </c>
      <c r="AW39" s="343">
        <v>4</v>
      </c>
      <c r="AX39" s="338"/>
      <c r="AY39" s="344">
        <f t="shared" si="27"/>
        <v>0.22589097222222224</v>
      </c>
      <c r="AZ39" s="345">
        <f t="shared" si="28"/>
        <v>2.4798374157663923</v>
      </c>
      <c r="BA39" s="346">
        <f t="shared" si="29"/>
        <v>2.3757773999870881</v>
      </c>
      <c r="BB39"/>
      <c r="BC39" s="342">
        <v>7.76</v>
      </c>
      <c r="BD39" s="333" t="s">
        <v>723</v>
      </c>
      <c r="BE39" s="333" t="s">
        <v>724</v>
      </c>
      <c r="BF39" s="343">
        <v>4</v>
      </c>
      <c r="BG39" s="338"/>
      <c r="BH39" s="344">
        <f t="shared" si="34"/>
        <v>9.5879166666666682E-2</v>
      </c>
      <c r="BI39" s="345">
        <f t="shared" si="35"/>
        <v>3.5113122171945701</v>
      </c>
      <c r="BJ39" s="346">
        <f t="shared" si="36"/>
        <v>3.3723002042501409</v>
      </c>
      <c r="BK39"/>
      <c r="BL39" s="350">
        <f t="shared" si="30"/>
        <v>3.940408473585046</v>
      </c>
      <c r="BM39" s="351">
        <f t="shared" si="31"/>
        <v>3.7928966714121395</v>
      </c>
      <c r="BN39" s="81"/>
      <c r="BO39" s="350">
        <f t="shared" si="32"/>
        <v>3.8455432725589809</v>
      </c>
      <c r="BP39" s="351">
        <f t="shared" si="33"/>
        <v>3.6995518537284551</v>
      </c>
    </row>
    <row r="40" spans="1:68" x14ac:dyDescent="0.2">
      <c r="A40" s="33">
        <v>38</v>
      </c>
      <c r="B40" s="101" t="s">
        <v>895</v>
      </c>
      <c r="C40" s="99" t="s">
        <v>609</v>
      </c>
      <c r="D40" s="98" t="s">
        <v>610</v>
      </c>
      <c r="F40" s="97">
        <v>10</v>
      </c>
      <c r="G40" s="35">
        <v>14</v>
      </c>
      <c r="H40" s="47" t="s">
        <v>478</v>
      </c>
      <c r="I40" s="97">
        <v>11</v>
      </c>
      <c r="J40" s="38">
        <f t="shared" si="23"/>
        <v>29.618782076628698</v>
      </c>
      <c r="K40" s="97">
        <v>11</v>
      </c>
      <c r="L40" s="38">
        <f t="shared" si="24"/>
        <v>29.618782076628698</v>
      </c>
      <c r="M40" s="97">
        <v>4</v>
      </c>
      <c r="N40" s="38">
        <f t="shared" si="25"/>
        <v>84.012109014931326</v>
      </c>
      <c r="O40" s="41">
        <f t="shared" si="26"/>
        <v>143.24967316818874</v>
      </c>
      <c r="Q40" s="298">
        <v>6</v>
      </c>
      <c r="R40" s="304" t="s">
        <v>213</v>
      </c>
      <c r="S40" s="307" t="s">
        <v>156</v>
      </c>
      <c r="T40" s="306" t="s">
        <v>560</v>
      </c>
      <c r="U40" s="298" t="s">
        <v>478</v>
      </c>
      <c r="V40" s="302">
        <v>14</v>
      </c>
      <c r="W40" s="303"/>
      <c r="X40" s="304">
        <v>10</v>
      </c>
      <c r="Y40" s="304">
        <v>5</v>
      </c>
      <c r="Z40" s="304">
        <v>6</v>
      </c>
      <c r="AB40" s="333" t="s">
        <v>748</v>
      </c>
      <c r="AC40" s="334" t="s">
        <v>127</v>
      </c>
      <c r="AD40" s="335" t="s">
        <v>749</v>
      </c>
      <c r="AE40" s="333" t="s">
        <v>544</v>
      </c>
      <c r="AF40" s="338"/>
      <c r="AG40" s="338"/>
      <c r="AH40" s="337">
        <v>137.1</v>
      </c>
      <c r="AI40" s="326">
        <v>0.96609999999999996</v>
      </c>
      <c r="AJ40" s="326"/>
      <c r="AK40" s="342">
        <v>19.93</v>
      </c>
      <c r="AL40" s="333" t="s">
        <v>750</v>
      </c>
      <c r="AM40" s="333" t="s">
        <v>751</v>
      </c>
      <c r="AN40" s="343">
        <v>6</v>
      </c>
      <c r="AO40" s="338"/>
      <c r="AP40" s="344">
        <f t="shared" si="17"/>
        <v>0.15338055555555555</v>
      </c>
      <c r="AQ40" s="345">
        <f t="shared" si="18"/>
        <v>5.8326965287375012</v>
      </c>
      <c r="AR40" s="346">
        <f t="shared" si="19"/>
        <v>5.4140934857018665</v>
      </c>
      <c r="AS40" s="327"/>
      <c r="AT40" s="342">
        <v>12.88</v>
      </c>
      <c r="AU40" s="333" t="s">
        <v>752</v>
      </c>
      <c r="AV40" s="333" t="s">
        <v>753</v>
      </c>
      <c r="AW40" s="343">
        <v>3</v>
      </c>
      <c r="AX40" s="338"/>
      <c r="AY40" s="344">
        <f t="shared" si="27"/>
        <v>0.18287592592592597</v>
      </c>
      <c r="AZ40" s="345">
        <f t="shared" si="28"/>
        <v>3.1916299559471368</v>
      </c>
      <c r="BA40" s="346">
        <f t="shared" si="29"/>
        <v>2.9345943920691013</v>
      </c>
      <c r="BB40"/>
      <c r="BC40" s="342">
        <v>7.76</v>
      </c>
      <c r="BD40" s="333" t="s">
        <v>754</v>
      </c>
      <c r="BE40" s="333" t="s">
        <v>755</v>
      </c>
      <c r="BF40" s="343">
        <v>6</v>
      </c>
      <c r="BG40" s="338"/>
      <c r="BH40" s="344">
        <f t="shared" si="34"/>
        <v>0.13495671296296299</v>
      </c>
      <c r="BI40" s="345">
        <f t="shared" si="35"/>
        <v>2.6110851481446864</v>
      </c>
      <c r="BJ40" s="346">
        <f t="shared" si="36"/>
        <v>2.3958299386120028</v>
      </c>
      <c r="BK40"/>
      <c r="BL40" s="350">
        <f t="shared" si="30"/>
        <v>3.8784705442764413</v>
      </c>
      <c r="BM40" s="351">
        <f t="shared" si="31"/>
        <v>3.5815059387943236</v>
      </c>
      <c r="BN40" s="81"/>
      <c r="BO40" s="350">
        <f t="shared" si="32"/>
        <v>3.8047092364954023</v>
      </c>
      <c r="BP40" s="351">
        <f t="shared" si="33"/>
        <v>3.5100248902205813</v>
      </c>
    </row>
    <row r="41" spans="1:68" x14ac:dyDescent="0.2">
      <c r="A41" s="33">
        <v>39</v>
      </c>
      <c r="B41" s="101" t="s">
        <v>885</v>
      </c>
      <c r="C41" s="99" t="s">
        <v>150</v>
      </c>
      <c r="D41" s="98" t="s">
        <v>552</v>
      </c>
      <c r="F41" s="97">
        <v>8</v>
      </c>
      <c r="G41" s="35">
        <v>11</v>
      </c>
      <c r="H41" s="47" t="s">
        <v>75</v>
      </c>
      <c r="I41" s="97">
        <v>8</v>
      </c>
      <c r="J41" s="38">
        <f t="shared" si="23"/>
        <v>37.746663345299183</v>
      </c>
      <c r="K41" s="97">
        <v>5</v>
      </c>
      <c r="L41" s="38">
        <f t="shared" si="24"/>
        <v>67.060590444585699</v>
      </c>
      <c r="M41" s="97">
        <v>8</v>
      </c>
      <c r="N41" s="38">
        <f t="shared" si="25"/>
        <v>37.746663345299183</v>
      </c>
      <c r="O41" s="41">
        <f t="shared" si="26"/>
        <v>142.55391713518407</v>
      </c>
      <c r="Q41" s="298">
        <v>7</v>
      </c>
      <c r="R41" s="304" t="s">
        <v>892</v>
      </c>
      <c r="S41" s="307" t="s">
        <v>146</v>
      </c>
      <c r="T41" s="306" t="s">
        <v>601</v>
      </c>
      <c r="U41" s="298" t="s">
        <v>478</v>
      </c>
      <c r="V41" s="302">
        <v>14</v>
      </c>
      <c r="W41" s="303"/>
      <c r="X41" s="304">
        <v>3</v>
      </c>
      <c r="Y41" s="304">
        <v>9</v>
      </c>
      <c r="Z41" s="304">
        <v>10</v>
      </c>
      <c r="AB41" s="333" t="s">
        <v>701</v>
      </c>
      <c r="AC41" s="334" t="s">
        <v>292</v>
      </c>
      <c r="AD41" s="335" t="s">
        <v>702</v>
      </c>
      <c r="AE41" s="333" t="s">
        <v>663</v>
      </c>
      <c r="AF41" s="338"/>
      <c r="AG41" s="338"/>
      <c r="AH41" s="337">
        <v>203.4</v>
      </c>
      <c r="AI41" s="326">
        <v>0.89149999999999996</v>
      </c>
      <c r="AJ41" s="326"/>
      <c r="AK41" s="342">
        <v>12.18</v>
      </c>
      <c r="AL41" s="333" t="s">
        <v>703</v>
      </c>
      <c r="AM41" s="333" t="s">
        <v>704</v>
      </c>
      <c r="AN41" s="343">
        <v>2</v>
      </c>
      <c r="AO41" s="338"/>
      <c r="AP41" s="344">
        <f t="shared" si="17"/>
        <v>9.504930555555556E-2</v>
      </c>
      <c r="AQ41" s="345">
        <f t="shared" si="18"/>
        <v>5.6739130434782616</v>
      </c>
      <c r="AR41" s="346">
        <f t="shared" si="19"/>
        <v>5.3393341175267217</v>
      </c>
      <c r="AS41" s="327"/>
      <c r="AT41" s="342">
        <v>12.88</v>
      </c>
      <c r="AU41" s="333" t="s">
        <v>705</v>
      </c>
      <c r="AV41" s="333" t="s">
        <v>706</v>
      </c>
      <c r="AW41" s="343">
        <v>5</v>
      </c>
      <c r="AX41" s="338"/>
      <c r="AY41" s="344">
        <f t="shared" si="27"/>
        <v>0.2396476851851852</v>
      </c>
      <c r="AZ41" s="345">
        <f t="shared" si="28"/>
        <v>2.4021136610889502</v>
      </c>
      <c r="BA41" s="346">
        <f t="shared" si="29"/>
        <v>2.2393984997266432</v>
      </c>
      <c r="BB41"/>
      <c r="BC41" s="342">
        <v>7.76</v>
      </c>
      <c r="BD41" s="333" t="s">
        <v>707</v>
      </c>
      <c r="BE41" s="333" t="s">
        <v>708</v>
      </c>
      <c r="BF41" s="343">
        <v>3</v>
      </c>
      <c r="BG41" s="338"/>
      <c r="BH41" s="344">
        <f t="shared" si="34"/>
        <v>9.9587037037037043E-2</v>
      </c>
      <c r="BI41" s="345">
        <f t="shared" si="35"/>
        <v>3.4720357941834448</v>
      </c>
      <c r="BJ41" s="346">
        <f t="shared" si="36"/>
        <v>3.2467411718764527</v>
      </c>
      <c r="BK41"/>
      <c r="BL41" s="350">
        <f t="shared" si="30"/>
        <v>3.8493541662502189</v>
      </c>
      <c r="BM41" s="351">
        <f t="shared" si="31"/>
        <v>3.6084912630432728</v>
      </c>
      <c r="BN41" s="81"/>
      <c r="BO41" s="350">
        <f t="shared" si="32"/>
        <v>3.758741931750619</v>
      </c>
      <c r="BP41" s="351">
        <f t="shared" si="33"/>
        <v>3.5212023622078221</v>
      </c>
    </row>
    <row r="42" spans="1:68" x14ac:dyDescent="0.2">
      <c r="A42" s="33">
        <v>40</v>
      </c>
      <c r="B42" s="101" t="s">
        <v>875</v>
      </c>
      <c r="C42" s="99" t="s">
        <v>166</v>
      </c>
      <c r="D42" s="98" t="s">
        <v>777</v>
      </c>
      <c r="F42" s="97">
        <v>6</v>
      </c>
      <c r="G42" s="35">
        <v>9</v>
      </c>
      <c r="H42" s="47" t="s">
        <v>663</v>
      </c>
      <c r="I42" s="97" t="s">
        <v>32</v>
      </c>
      <c r="J42" s="38">
        <f t="shared" si="23"/>
        <v>11.111111111111111</v>
      </c>
      <c r="K42" s="97">
        <v>3</v>
      </c>
      <c r="L42" s="38">
        <f t="shared" si="24"/>
        <v>82.548990324974412</v>
      </c>
      <c r="M42" s="97">
        <v>6</v>
      </c>
      <c r="N42" s="38">
        <f t="shared" si="25"/>
        <v>46.205357035001256</v>
      </c>
      <c r="O42" s="41">
        <f t="shared" si="26"/>
        <v>139.86545847108678</v>
      </c>
      <c r="Q42" s="298">
        <v>8</v>
      </c>
      <c r="R42" s="304" t="s">
        <v>893</v>
      </c>
      <c r="S42" s="307" t="s">
        <v>147</v>
      </c>
      <c r="T42" s="306" t="s">
        <v>593</v>
      </c>
      <c r="U42" s="298" t="s">
        <v>478</v>
      </c>
      <c r="V42" s="302">
        <v>14</v>
      </c>
      <c r="W42" s="303"/>
      <c r="X42" s="304">
        <v>7</v>
      </c>
      <c r="Y42" s="304">
        <v>10</v>
      </c>
      <c r="Z42" s="304">
        <v>5</v>
      </c>
      <c r="AB42" s="333" t="s">
        <v>739</v>
      </c>
      <c r="AC42" s="334" t="s">
        <v>169</v>
      </c>
      <c r="AD42" s="335" t="s">
        <v>740</v>
      </c>
      <c r="AE42" s="333" t="s">
        <v>620</v>
      </c>
      <c r="AF42" s="338"/>
      <c r="AG42" s="338"/>
      <c r="AH42" s="337">
        <v>191</v>
      </c>
      <c r="AI42" s="326">
        <v>0.90380000000000005</v>
      </c>
      <c r="AJ42" s="326"/>
      <c r="AK42" s="342">
        <v>12.18</v>
      </c>
      <c r="AL42" s="333" t="s">
        <v>741</v>
      </c>
      <c r="AM42" s="333" t="s">
        <v>742</v>
      </c>
      <c r="AN42" s="343">
        <v>0</v>
      </c>
      <c r="AO42" s="333" t="s">
        <v>743</v>
      </c>
      <c r="AP42" s="344">
        <f t="shared" si="17"/>
        <v>0.13207777777777777</v>
      </c>
      <c r="AQ42" s="345">
        <f t="shared" si="18"/>
        <v>4.034225779740547</v>
      </c>
      <c r="AR42" s="346">
        <f t="shared" si="19"/>
        <v>3.8424329099015733</v>
      </c>
      <c r="AS42" s="327"/>
      <c r="AT42" s="342">
        <v>12.88</v>
      </c>
      <c r="AU42" s="333" t="s">
        <v>744</v>
      </c>
      <c r="AV42" s="333" t="s">
        <v>745</v>
      </c>
      <c r="AW42" s="343">
        <v>2</v>
      </c>
      <c r="AX42" s="338"/>
      <c r="AY42" s="344">
        <f t="shared" si="27"/>
        <v>0.19636550925925927</v>
      </c>
      <c r="AZ42" s="345">
        <f t="shared" si="28"/>
        <v>2.8773192677629544</v>
      </c>
      <c r="BA42" s="346">
        <f t="shared" si="29"/>
        <v>2.7329986243058166</v>
      </c>
      <c r="BB42"/>
      <c r="BC42" s="342">
        <v>7.76</v>
      </c>
      <c r="BD42" s="333" t="s">
        <v>746</v>
      </c>
      <c r="BE42" s="333" t="s">
        <v>747</v>
      </c>
      <c r="BF42" s="343">
        <v>1</v>
      </c>
      <c r="BG42" s="338"/>
      <c r="BH42" s="344">
        <f t="shared" si="34"/>
        <v>8.7095601851851848E-2</v>
      </c>
      <c r="BI42" s="345">
        <f t="shared" si="35"/>
        <v>3.8989532449406838</v>
      </c>
      <c r="BJ42" s="346">
        <f t="shared" si="36"/>
        <v>3.7123956486725689</v>
      </c>
      <c r="BK42"/>
      <c r="BL42" s="350">
        <f t="shared" si="30"/>
        <v>3.6034994308147286</v>
      </c>
      <c r="BM42" s="351">
        <f t="shared" si="31"/>
        <v>3.4292757276266528</v>
      </c>
      <c r="BN42" s="81"/>
      <c r="BO42" s="350">
        <f t="shared" si="32"/>
        <v>3.7214684754192127</v>
      </c>
      <c r="BP42" s="351">
        <f t="shared" si="33"/>
        <v>3.5433120472445463</v>
      </c>
    </row>
    <row r="43" spans="1:68" x14ac:dyDescent="0.2">
      <c r="A43" s="33">
        <v>41</v>
      </c>
      <c r="B43" s="101" t="s">
        <v>869</v>
      </c>
      <c r="C43" s="99" t="s">
        <v>160</v>
      </c>
      <c r="D43" s="98" t="s">
        <v>769</v>
      </c>
      <c r="F43" s="97">
        <v>7</v>
      </c>
      <c r="G43" s="35">
        <v>9</v>
      </c>
      <c r="H43" s="47" t="s">
        <v>544</v>
      </c>
      <c r="I43" s="97">
        <v>7</v>
      </c>
      <c r="J43" s="38">
        <f t="shared" si="23"/>
        <v>34.424778027584011</v>
      </c>
      <c r="K43" s="97">
        <v>7</v>
      </c>
      <c r="L43" s="38">
        <f t="shared" si="24"/>
        <v>34.424778027584011</v>
      </c>
      <c r="M43" s="97">
        <v>5</v>
      </c>
      <c r="N43" s="38">
        <f t="shared" si="25"/>
        <v>58.108280606588615</v>
      </c>
      <c r="O43" s="41">
        <f t="shared" si="26"/>
        <v>126.95783666175663</v>
      </c>
      <c r="Q43" s="298">
        <v>9</v>
      </c>
      <c r="R43" s="304" t="s">
        <v>894</v>
      </c>
      <c r="S43" s="307" t="s">
        <v>145</v>
      </c>
      <c r="T43" s="306" t="s">
        <v>512</v>
      </c>
      <c r="U43" s="298" t="s">
        <v>478</v>
      </c>
      <c r="V43" s="302">
        <v>14</v>
      </c>
      <c r="W43" s="303"/>
      <c r="X43" s="304">
        <v>6</v>
      </c>
      <c r="Y43" s="304">
        <v>4</v>
      </c>
      <c r="Z43" s="304" t="s">
        <v>32</v>
      </c>
      <c r="AB43" s="333" t="s">
        <v>768</v>
      </c>
      <c r="AC43" s="334" t="s">
        <v>160</v>
      </c>
      <c r="AD43" s="335" t="s">
        <v>769</v>
      </c>
      <c r="AE43" s="333" t="s">
        <v>544</v>
      </c>
      <c r="AF43" s="338"/>
      <c r="AG43" s="338"/>
      <c r="AH43" s="337">
        <v>136.4</v>
      </c>
      <c r="AI43" s="326">
        <v>0.96699999999999997</v>
      </c>
      <c r="AJ43" s="326"/>
      <c r="AK43" s="342">
        <v>19.93</v>
      </c>
      <c r="AL43" s="333" t="s">
        <v>770</v>
      </c>
      <c r="AM43" s="333" t="s">
        <v>771</v>
      </c>
      <c r="AN43" s="343">
        <v>7</v>
      </c>
      <c r="AO43" s="338"/>
      <c r="AP43" s="344">
        <f t="shared" si="17"/>
        <v>0.15560034722222224</v>
      </c>
      <c r="AQ43" s="345">
        <f t="shared" si="18"/>
        <v>5.6352497643732322</v>
      </c>
      <c r="AR43" s="346">
        <f t="shared" si="19"/>
        <v>5.3368561284808607</v>
      </c>
      <c r="AS43" s="327"/>
      <c r="AT43" s="342">
        <v>12.88</v>
      </c>
      <c r="AU43" s="333" t="s">
        <v>772</v>
      </c>
      <c r="AV43" s="333" t="s">
        <v>773</v>
      </c>
      <c r="AW43" s="343">
        <v>7</v>
      </c>
      <c r="AX43" s="338"/>
      <c r="AY43" s="344">
        <f t="shared" si="27"/>
        <v>0.22770520833333338</v>
      </c>
      <c r="AZ43" s="345">
        <f t="shared" si="28"/>
        <v>2.5070559610705598</v>
      </c>
      <c r="BA43" s="346">
        <f t="shared" si="29"/>
        <v>2.356848447142458</v>
      </c>
      <c r="BB43"/>
      <c r="BC43" s="342">
        <v>7.76</v>
      </c>
      <c r="BD43" s="333" t="s">
        <v>774</v>
      </c>
      <c r="BE43" s="333" t="s">
        <v>775</v>
      </c>
      <c r="BF43" s="343">
        <v>5</v>
      </c>
      <c r="BG43" s="338"/>
      <c r="BH43" s="344">
        <f t="shared" si="34"/>
        <v>0.10905243055555558</v>
      </c>
      <c r="BI43" s="345">
        <f t="shared" si="35"/>
        <v>3.1491376394994925</v>
      </c>
      <c r="BJ43" s="346">
        <f t="shared" si="36"/>
        <v>2.9649346803748191</v>
      </c>
      <c r="BK43"/>
      <c r="BL43" s="350">
        <f t="shared" si="30"/>
        <v>3.763814454981095</v>
      </c>
      <c r="BM43" s="351">
        <f t="shared" si="31"/>
        <v>3.5528797519993791</v>
      </c>
      <c r="BN43" s="81"/>
      <c r="BO43" s="350">
        <f t="shared" si="32"/>
        <v>3.6700698578800375</v>
      </c>
      <c r="BP43" s="351">
        <f t="shared" si="33"/>
        <v>3.462506806102009</v>
      </c>
    </row>
    <row r="44" spans="1:68" x14ac:dyDescent="0.2">
      <c r="A44" s="33">
        <v>42</v>
      </c>
      <c r="B44" s="101" t="s">
        <v>896</v>
      </c>
      <c r="C44" s="99" t="s">
        <v>170</v>
      </c>
      <c r="D44" s="98" t="s">
        <v>636</v>
      </c>
      <c r="F44" s="97">
        <v>11</v>
      </c>
      <c r="G44" s="35">
        <v>14</v>
      </c>
      <c r="H44" s="47" t="s">
        <v>478</v>
      </c>
      <c r="I44" s="97">
        <v>9</v>
      </c>
      <c r="J44" s="38">
        <f t="shared" si="23"/>
        <v>44.775998119531984</v>
      </c>
      <c r="K44" s="97">
        <v>12</v>
      </c>
      <c r="L44" s="38">
        <f t="shared" si="24"/>
        <v>22.098039324877558</v>
      </c>
      <c r="M44" s="97">
        <v>9</v>
      </c>
      <c r="N44" s="38">
        <f t="shared" si="25"/>
        <v>44.775998119531984</v>
      </c>
      <c r="O44" s="41">
        <f t="shared" si="26"/>
        <v>111.65003556394151</v>
      </c>
      <c r="Q44" s="298">
        <v>10</v>
      </c>
      <c r="R44" s="304" t="s">
        <v>895</v>
      </c>
      <c r="S44" s="307" t="s">
        <v>609</v>
      </c>
      <c r="T44" s="306" t="s">
        <v>610</v>
      </c>
      <c r="U44" s="298" t="s">
        <v>478</v>
      </c>
      <c r="V44" s="302">
        <v>14</v>
      </c>
      <c r="W44" s="303"/>
      <c r="X44" s="304">
        <v>11</v>
      </c>
      <c r="Y44" s="304">
        <v>11</v>
      </c>
      <c r="Z44" s="304">
        <v>4</v>
      </c>
      <c r="AB44" s="333" t="s">
        <v>756</v>
      </c>
      <c r="AC44" s="334" t="s">
        <v>157</v>
      </c>
      <c r="AD44" s="335" t="s">
        <v>757</v>
      </c>
      <c r="AE44" s="333" t="s">
        <v>478</v>
      </c>
      <c r="AF44" s="339">
        <v>2</v>
      </c>
      <c r="AG44" s="338"/>
      <c r="AH44" s="337">
        <v>168.8</v>
      </c>
      <c r="AI44" s="326">
        <v>0.92749999999999999</v>
      </c>
      <c r="AJ44" s="326"/>
      <c r="AK44" s="342">
        <v>19.93</v>
      </c>
      <c r="AL44" s="333" t="s">
        <v>758</v>
      </c>
      <c r="AM44" s="333" t="s">
        <v>759</v>
      </c>
      <c r="AN44" s="343">
        <v>12</v>
      </c>
      <c r="AO44" s="338"/>
      <c r="AP44" s="344">
        <f t="shared" si="17"/>
        <v>0.15607615740740741</v>
      </c>
      <c r="AQ44" s="345">
        <f t="shared" si="18"/>
        <v>5.7861290322580645</v>
      </c>
      <c r="AR44" s="346">
        <f t="shared" si="19"/>
        <v>5.3205863115851857</v>
      </c>
      <c r="AS44" s="327"/>
      <c r="AT44" s="342">
        <v>12.88</v>
      </c>
      <c r="AU44" s="333" t="s">
        <v>760</v>
      </c>
      <c r="AV44" s="333" t="s">
        <v>761</v>
      </c>
      <c r="AW44" s="343">
        <v>14</v>
      </c>
      <c r="AX44" s="338"/>
      <c r="AY44" s="344">
        <f t="shared" si="27"/>
        <v>0.26758900462962965</v>
      </c>
      <c r="AZ44" s="345">
        <f t="shared" si="28"/>
        <v>2.2089466914391882</v>
      </c>
      <c r="BA44" s="346">
        <f t="shared" si="29"/>
        <v>2.0055632233823206</v>
      </c>
      <c r="BB44"/>
      <c r="BC44" s="342">
        <v>7.76</v>
      </c>
      <c r="BD44" s="336"/>
      <c r="BE44" s="336"/>
      <c r="BF44" s="343">
        <v>15</v>
      </c>
      <c r="BG44" s="333" t="s">
        <v>32</v>
      </c>
      <c r="BH44" s="344"/>
      <c r="BI44" s="345"/>
      <c r="BJ44" s="346"/>
      <c r="BK44"/>
      <c r="BL44" s="350">
        <f t="shared" si="30"/>
        <v>3.9975378618486266</v>
      </c>
      <c r="BM44" s="351">
        <f t="shared" si="31"/>
        <v>3.6630747674837529</v>
      </c>
      <c r="BN44" s="81"/>
      <c r="BO44" s="350">
        <f t="shared" si="32"/>
        <v>3.5559866618543254</v>
      </c>
      <c r="BP44" s="351">
        <f t="shared" si="33"/>
        <v>3.251795142397516</v>
      </c>
    </row>
    <row r="45" spans="1:68" x14ac:dyDescent="0.2">
      <c r="A45" s="33">
        <v>43</v>
      </c>
      <c r="B45" s="101" t="s">
        <v>314</v>
      </c>
      <c r="C45" s="99" t="s">
        <v>671</v>
      </c>
      <c r="D45" s="98" t="s">
        <v>672</v>
      </c>
      <c r="F45" s="97">
        <v>12</v>
      </c>
      <c r="G45" s="35">
        <v>14</v>
      </c>
      <c r="H45" s="47" t="s">
        <v>478</v>
      </c>
      <c r="I45" s="97">
        <v>13</v>
      </c>
      <c r="J45" s="38">
        <f t="shared" si="23"/>
        <v>14.607561119428297</v>
      </c>
      <c r="K45" s="97">
        <v>7</v>
      </c>
      <c r="L45" s="38">
        <f t="shared" si="24"/>
        <v>60.153157099496951</v>
      </c>
      <c r="M45" s="97">
        <v>11</v>
      </c>
      <c r="N45" s="38">
        <f t="shared" si="25"/>
        <v>29.618782076628698</v>
      </c>
      <c r="O45" s="41">
        <f t="shared" si="26"/>
        <v>104.37950029555395</v>
      </c>
      <c r="Q45" s="298">
        <v>11</v>
      </c>
      <c r="R45" s="304" t="s">
        <v>896</v>
      </c>
      <c r="S45" s="307" t="s">
        <v>170</v>
      </c>
      <c r="T45" s="306" t="s">
        <v>636</v>
      </c>
      <c r="U45" s="298" t="s">
        <v>478</v>
      </c>
      <c r="V45" s="302">
        <v>14</v>
      </c>
      <c r="W45" s="303"/>
      <c r="X45" s="304">
        <v>9</v>
      </c>
      <c r="Y45" s="304">
        <v>12</v>
      </c>
      <c r="Z45" s="304">
        <v>9</v>
      </c>
      <c r="AB45" s="333" t="s">
        <v>725</v>
      </c>
      <c r="AC45" s="334" t="s">
        <v>136</v>
      </c>
      <c r="AD45" s="335" t="s">
        <v>726</v>
      </c>
      <c r="AE45" s="333" t="s">
        <v>620</v>
      </c>
      <c r="AF45" s="338"/>
      <c r="AG45" s="338"/>
      <c r="AH45" s="337">
        <v>243</v>
      </c>
      <c r="AI45" s="326">
        <v>0.85640000000000005</v>
      </c>
      <c r="AJ45" s="326"/>
      <c r="AK45" s="342">
        <v>12.18</v>
      </c>
      <c r="AL45" s="333" t="s">
        <v>727</v>
      </c>
      <c r="AM45" s="333" t="s">
        <v>728</v>
      </c>
      <c r="AN45" s="343">
        <v>3</v>
      </c>
      <c r="AO45" s="338"/>
      <c r="AP45" s="344">
        <f t="shared" si="17"/>
        <v>0.10871712962962964</v>
      </c>
      <c r="AQ45" s="345">
        <f t="shared" si="18"/>
        <v>5.135027520786978</v>
      </c>
      <c r="AR45" s="346">
        <f t="shared" si="19"/>
        <v>4.6680776224401583</v>
      </c>
      <c r="AS45" s="327"/>
      <c r="AT45" s="342">
        <v>12.88</v>
      </c>
      <c r="AU45" s="333" t="s">
        <v>729</v>
      </c>
      <c r="AV45" s="333" t="s">
        <v>730</v>
      </c>
      <c r="AW45" s="343">
        <v>7</v>
      </c>
      <c r="AX45" s="338"/>
      <c r="AY45" s="344">
        <f t="shared" si="27"/>
        <v>0.26145000000000002</v>
      </c>
      <c r="AZ45" s="345">
        <f t="shared" si="28"/>
        <v>2.2807673389080181</v>
      </c>
      <c r="BA45" s="346">
        <f t="shared" si="29"/>
        <v>2.0526550647032575</v>
      </c>
      <c r="BB45"/>
      <c r="BC45" s="342">
        <v>7.76</v>
      </c>
      <c r="BD45" s="333" t="s">
        <v>731</v>
      </c>
      <c r="BE45" s="333" t="s">
        <v>732</v>
      </c>
      <c r="BF45" s="343">
        <v>4</v>
      </c>
      <c r="BG45" s="338"/>
      <c r="BH45" s="344">
        <f>(100-$E45+$F45)/100*BD45-$G45*BC45/3600/24</f>
        <v>0.1045851851851852</v>
      </c>
      <c r="BI45" s="345">
        <f>BC45/BD45/24</f>
        <v>3.4214329454990811</v>
      </c>
      <c r="BJ45" s="346">
        <f>BC45/BH45/24</f>
        <v>3.0915787237056445</v>
      </c>
      <c r="BK45"/>
      <c r="BL45" s="350">
        <f t="shared" si="30"/>
        <v>3.6124092683980256</v>
      </c>
      <c r="BM45" s="351">
        <f t="shared" si="31"/>
        <v>3.2707704702830203</v>
      </c>
      <c r="BN45" s="81"/>
      <c r="BO45" s="350">
        <f t="shared" si="32"/>
        <v>3.5545837536626066</v>
      </c>
      <c r="BP45" s="351">
        <f t="shared" si="33"/>
        <v>3.2164095027072932</v>
      </c>
    </row>
    <row r="46" spans="1:68" x14ac:dyDescent="0.2">
      <c r="A46" s="33">
        <v>44</v>
      </c>
      <c r="B46" s="101" t="s">
        <v>870</v>
      </c>
      <c r="C46" s="123" t="s">
        <v>163</v>
      </c>
      <c r="D46" s="98" t="s">
        <v>734</v>
      </c>
      <c r="F46" s="97">
        <v>8</v>
      </c>
      <c r="G46" s="35">
        <v>9</v>
      </c>
      <c r="H46" s="47" t="s">
        <v>544</v>
      </c>
      <c r="I46" s="97">
        <v>4</v>
      </c>
      <c r="J46" s="38">
        <f t="shared" si="23"/>
        <v>70.188491847780284</v>
      </c>
      <c r="K46" s="97">
        <v>8</v>
      </c>
      <c r="L46" s="38">
        <f t="shared" si="24"/>
        <v>22.733747446696036</v>
      </c>
      <c r="M46" s="97" t="s">
        <v>32</v>
      </c>
      <c r="N46" s="38">
        <f t="shared" si="25"/>
        <v>11.111111111111111</v>
      </c>
      <c r="O46" s="41">
        <f t="shared" si="26"/>
        <v>104.03335040558744</v>
      </c>
      <c r="Q46" s="298">
        <v>12</v>
      </c>
      <c r="R46" s="304" t="s">
        <v>314</v>
      </c>
      <c r="S46" s="307" t="s">
        <v>671</v>
      </c>
      <c r="T46" s="306" t="s">
        <v>672</v>
      </c>
      <c r="U46" s="298" t="s">
        <v>478</v>
      </c>
      <c r="V46" s="302">
        <v>14</v>
      </c>
      <c r="W46" s="303"/>
      <c r="X46" s="304">
        <v>13</v>
      </c>
      <c r="Y46" s="304">
        <v>7</v>
      </c>
      <c r="Z46" s="304">
        <v>11</v>
      </c>
      <c r="AB46" s="333" t="s">
        <v>776</v>
      </c>
      <c r="AC46" s="334" t="s">
        <v>166</v>
      </c>
      <c r="AD46" s="335" t="s">
        <v>777</v>
      </c>
      <c r="AE46" s="333" t="s">
        <v>663</v>
      </c>
      <c r="AF46" s="338"/>
      <c r="AG46" s="338"/>
      <c r="AH46" s="337">
        <v>204.2</v>
      </c>
      <c r="AI46" s="326">
        <v>0.89080000000000004</v>
      </c>
      <c r="AJ46" s="326"/>
      <c r="AK46" s="342">
        <v>12.18</v>
      </c>
      <c r="AL46" s="336"/>
      <c r="AM46" s="336"/>
      <c r="AN46" s="343">
        <v>10</v>
      </c>
      <c r="AO46" s="333" t="s">
        <v>32</v>
      </c>
      <c r="AP46" s="344"/>
      <c r="AQ46" s="345"/>
      <c r="AR46" s="346"/>
      <c r="AS46" s="327"/>
      <c r="AT46" s="342">
        <v>12.88</v>
      </c>
      <c r="AU46" s="333" t="s">
        <v>778</v>
      </c>
      <c r="AV46" s="333" t="s">
        <v>779</v>
      </c>
      <c r="AW46" s="343">
        <v>3</v>
      </c>
      <c r="AX46" s="338"/>
      <c r="AY46" s="344">
        <f t="shared" si="27"/>
        <v>0.22934583333333336</v>
      </c>
      <c r="AZ46" s="345">
        <f t="shared" si="28"/>
        <v>2.5124898401517206</v>
      </c>
      <c r="BA46" s="346">
        <f t="shared" si="29"/>
        <v>2.3399887360790652</v>
      </c>
      <c r="BB46"/>
      <c r="BC46" s="342">
        <v>7.76</v>
      </c>
      <c r="BD46" s="333" t="s">
        <v>780</v>
      </c>
      <c r="BE46" s="333" t="s">
        <v>781</v>
      </c>
      <c r="BF46" s="343">
        <v>6</v>
      </c>
      <c r="BG46" s="338"/>
      <c r="BH46" s="344">
        <f>(100-$E46+$F46)/100*BD46-$G46*BC46/3600/24</f>
        <v>0.11339166666666668</v>
      </c>
      <c r="BI46" s="345">
        <f>BC46/BD46/24</f>
        <v>3.0577933450087564</v>
      </c>
      <c r="BJ46" s="346">
        <f>BC46/BH46/24</f>
        <v>2.8514735062835297</v>
      </c>
      <c r="BK46"/>
      <c r="BL46" s="350">
        <f t="shared" si="30"/>
        <v>2.7851415925802385</v>
      </c>
      <c r="BM46" s="351">
        <f t="shared" si="31"/>
        <v>2.5957311211812977</v>
      </c>
      <c r="BN46" s="81"/>
      <c r="BO46" s="350">
        <f t="shared" si="32"/>
        <v>3.3718122327831281</v>
      </c>
      <c r="BP46" s="351">
        <f t="shared" si="33"/>
        <v>3.1477730736118956</v>
      </c>
    </row>
    <row r="47" spans="1:68" x14ac:dyDescent="0.2">
      <c r="A47" s="33">
        <v>45</v>
      </c>
      <c r="B47" s="101" t="s">
        <v>876</v>
      </c>
      <c r="C47" s="99" t="s">
        <v>813</v>
      </c>
      <c r="D47" s="98" t="s">
        <v>814</v>
      </c>
      <c r="F47" s="97">
        <v>7</v>
      </c>
      <c r="G47" s="35">
        <v>9</v>
      </c>
      <c r="H47" s="47" t="s">
        <v>663</v>
      </c>
      <c r="I47" s="97">
        <v>5</v>
      </c>
      <c r="J47" s="38">
        <f t="shared" si="23"/>
        <v>58.108280606588615</v>
      </c>
      <c r="K47" s="97" t="s">
        <v>32</v>
      </c>
      <c r="L47" s="38">
        <f t="shared" si="24"/>
        <v>11.111111111111111</v>
      </c>
      <c r="M47" s="97">
        <v>7</v>
      </c>
      <c r="N47" s="38">
        <f t="shared" si="25"/>
        <v>34.424778027584011</v>
      </c>
      <c r="O47" s="41">
        <f t="shared" si="26"/>
        <v>103.64416974528373</v>
      </c>
      <c r="Q47" s="298">
        <v>13</v>
      </c>
      <c r="R47" s="304" t="s">
        <v>216</v>
      </c>
      <c r="S47" s="307" t="s">
        <v>157</v>
      </c>
      <c r="T47" s="306" t="s">
        <v>757</v>
      </c>
      <c r="U47" s="298" t="s">
        <v>478</v>
      </c>
      <c r="V47" s="302">
        <v>14</v>
      </c>
      <c r="W47" s="303"/>
      <c r="X47" s="304">
        <v>12</v>
      </c>
      <c r="Y47" s="304">
        <v>14</v>
      </c>
      <c r="Z47" s="304" t="s">
        <v>32</v>
      </c>
      <c r="AB47" s="333" t="s">
        <v>782</v>
      </c>
      <c r="AC47" s="334" t="s">
        <v>783</v>
      </c>
      <c r="AD47" s="335" t="s">
        <v>784</v>
      </c>
      <c r="AE47" s="333" t="s">
        <v>620</v>
      </c>
      <c r="AF47" s="338"/>
      <c r="AG47" s="338"/>
      <c r="AH47" s="337">
        <v>172.7</v>
      </c>
      <c r="AI47" s="326">
        <v>0.92320000000000002</v>
      </c>
      <c r="AJ47" s="326"/>
      <c r="AK47" s="342">
        <v>12.18</v>
      </c>
      <c r="AL47" s="333" t="s">
        <v>785</v>
      </c>
      <c r="AM47" s="333" t="s">
        <v>786</v>
      </c>
      <c r="AN47" s="343">
        <v>7</v>
      </c>
      <c r="AO47" s="338"/>
      <c r="AP47" s="344">
        <f>(100-$E47+$F47)/100*AL47-$G47*AK47/3600/24</f>
        <v>0.15859965277777779</v>
      </c>
      <c r="AQ47" s="345">
        <f>AK47/AL47/24</f>
        <v>3.3966999767603991</v>
      </c>
      <c r="AR47" s="346">
        <f>AK47/AP47/24</f>
        <v>3.1998809020791779</v>
      </c>
      <c r="AS47" s="327"/>
      <c r="AT47" s="342">
        <v>12.88</v>
      </c>
      <c r="AU47" s="333" t="s">
        <v>787</v>
      </c>
      <c r="AV47" s="333" t="s">
        <v>788</v>
      </c>
      <c r="AW47" s="343">
        <v>4</v>
      </c>
      <c r="AX47" s="338"/>
      <c r="AY47" s="344">
        <f t="shared" si="27"/>
        <v>0.20621851851851855</v>
      </c>
      <c r="AZ47" s="345">
        <f t="shared" si="28"/>
        <v>2.7665871121718375</v>
      </c>
      <c r="BA47" s="346">
        <f t="shared" si="29"/>
        <v>2.6024174284739305</v>
      </c>
      <c r="BB47"/>
      <c r="BC47" s="342">
        <v>7.76</v>
      </c>
      <c r="BD47" s="333" t="s">
        <v>789</v>
      </c>
      <c r="BE47" s="333" t="s">
        <v>790</v>
      </c>
      <c r="BF47" s="343">
        <v>7</v>
      </c>
      <c r="BG47" s="338"/>
      <c r="BH47" s="344">
        <f>(100-$E47+$F47)/100*BD47-$G47*BC47/3600/24</f>
        <v>0.10257546296296298</v>
      </c>
      <c r="BI47" s="345">
        <f>BC47/BD47/24</f>
        <v>3.3464302827024439</v>
      </c>
      <c r="BJ47" s="346">
        <f>BC47/BH47/24</f>
        <v>3.1521508555128785</v>
      </c>
      <c r="BK47"/>
      <c r="BL47" s="350">
        <f t="shared" si="30"/>
        <v>3.1699057905448935</v>
      </c>
      <c r="BM47" s="351">
        <f t="shared" si="31"/>
        <v>2.9848163953553293</v>
      </c>
      <c r="BN47" s="81"/>
      <c r="BO47" s="350">
        <f t="shared" si="32"/>
        <v>3.3047968374958807</v>
      </c>
      <c r="BP47" s="351">
        <f t="shared" si="33"/>
        <v>3.1138459907005451</v>
      </c>
    </row>
    <row r="48" spans="1:68" x14ac:dyDescent="0.2">
      <c r="A48" s="33">
        <v>46</v>
      </c>
      <c r="B48" s="101" t="s">
        <v>877</v>
      </c>
      <c r="C48" s="99" t="s">
        <v>167</v>
      </c>
      <c r="D48" s="98" t="s">
        <v>820</v>
      </c>
      <c r="F48" s="97">
        <v>8</v>
      </c>
      <c r="G48" s="35">
        <v>9</v>
      </c>
      <c r="H48" s="47" t="s">
        <v>663</v>
      </c>
      <c r="I48" s="97">
        <v>8</v>
      </c>
      <c r="J48" s="38">
        <f t="shared" si="23"/>
        <v>22.733747446696036</v>
      </c>
      <c r="K48" s="97">
        <v>7</v>
      </c>
      <c r="L48" s="38">
        <f t="shared" si="24"/>
        <v>34.424778027584011</v>
      </c>
      <c r="M48" s="97" t="s">
        <v>32</v>
      </c>
      <c r="N48" s="38">
        <f t="shared" si="25"/>
        <v>11.111111111111111</v>
      </c>
      <c r="O48" s="41">
        <f t="shared" si="26"/>
        <v>68.269636585391154</v>
      </c>
      <c r="Q48" s="298">
        <v>14</v>
      </c>
      <c r="R48" s="304" t="s">
        <v>217</v>
      </c>
      <c r="S48" s="307" t="s">
        <v>710</v>
      </c>
      <c r="T48" s="306" t="s">
        <v>711</v>
      </c>
      <c r="U48" s="298" t="s">
        <v>478</v>
      </c>
      <c r="V48" s="302">
        <v>14</v>
      </c>
      <c r="W48" s="303"/>
      <c r="X48" s="304">
        <v>14</v>
      </c>
      <c r="Y48" s="304">
        <v>13</v>
      </c>
      <c r="Z48" s="304" t="s">
        <v>32</v>
      </c>
      <c r="AB48" s="333" t="s">
        <v>762</v>
      </c>
      <c r="AC48" s="334" t="s">
        <v>116</v>
      </c>
      <c r="AD48" s="335" t="s">
        <v>763</v>
      </c>
      <c r="AE48" s="333" t="s">
        <v>75</v>
      </c>
      <c r="AF48" s="336"/>
      <c r="AG48" s="336"/>
      <c r="AH48" s="337">
        <v>249</v>
      </c>
      <c r="AI48" s="326">
        <v>0.85160000000000002</v>
      </c>
      <c r="AJ48" s="326"/>
      <c r="AK48" s="342">
        <v>19.93</v>
      </c>
      <c r="AL48" s="333" t="s">
        <v>764</v>
      </c>
      <c r="AM48" s="333" t="s">
        <v>765</v>
      </c>
      <c r="AN48" s="343">
        <v>9</v>
      </c>
      <c r="AO48" s="338"/>
      <c r="AP48" s="344">
        <f>(100-$E48+$F48)/100*AL48-$G48*AK48/3600/24</f>
        <v>0.18754895833333332</v>
      </c>
      <c r="AQ48" s="345">
        <f>AK48/AL48/24</f>
        <v>4.7295978905735003</v>
      </c>
      <c r="AR48" s="346">
        <f>AK48/AP48/24</f>
        <v>4.4277327586685695</v>
      </c>
      <c r="AS48" s="327"/>
      <c r="AT48" s="342">
        <v>12.88</v>
      </c>
      <c r="AU48" s="333" t="s">
        <v>766</v>
      </c>
      <c r="AV48" s="333" t="s">
        <v>767</v>
      </c>
      <c r="AW48" s="343">
        <v>10</v>
      </c>
      <c r="AX48" s="338"/>
      <c r="AY48" s="344">
        <f t="shared" si="27"/>
        <v>0.23952083333333335</v>
      </c>
      <c r="AZ48" s="345">
        <f t="shared" si="28"/>
        <v>2.4063521718822982</v>
      </c>
      <c r="BA48" s="346">
        <f t="shared" si="29"/>
        <v>2.2405845003044274</v>
      </c>
      <c r="BB48"/>
      <c r="BC48" s="342">
        <v>7.76</v>
      </c>
      <c r="BD48" s="336"/>
      <c r="BE48" s="336"/>
      <c r="BF48" s="343">
        <v>12</v>
      </c>
      <c r="BG48" s="333" t="s">
        <v>32</v>
      </c>
      <c r="BH48" s="344"/>
      <c r="BI48" s="345"/>
      <c r="BJ48" s="346"/>
      <c r="BK48"/>
      <c r="BL48" s="350">
        <f t="shared" si="30"/>
        <v>3.5679750312278991</v>
      </c>
      <c r="BM48" s="351">
        <f t="shared" si="31"/>
        <v>3.3341586294864984</v>
      </c>
      <c r="BN48" s="81"/>
      <c r="BO48" s="350">
        <f t="shared" si="32"/>
        <v>3.2917794367895135</v>
      </c>
      <c r="BP48" s="351">
        <f t="shared" si="33"/>
        <v>3.0732085667196358</v>
      </c>
    </row>
    <row r="49" spans="1:68" x14ac:dyDescent="0.2">
      <c r="A49" s="33">
        <v>47</v>
      </c>
      <c r="B49" s="101" t="s">
        <v>886</v>
      </c>
      <c r="C49" s="99" t="s">
        <v>219</v>
      </c>
      <c r="D49" s="98" t="s">
        <v>424</v>
      </c>
      <c r="F49" s="97">
        <v>9</v>
      </c>
      <c r="G49" s="35">
        <v>11</v>
      </c>
      <c r="H49" s="47" t="s">
        <v>75</v>
      </c>
      <c r="I49" s="97" t="s">
        <v>184</v>
      </c>
      <c r="J49" s="38">
        <f t="shared" si="23"/>
        <v>9.0909090909090917</v>
      </c>
      <c r="K49" s="97">
        <v>6</v>
      </c>
      <c r="L49" s="38">
        <f t="shared" si="24"/>
        <v>57.177868893200355</v>
      </c>
      <c r="M49" s="97" t="s">
        <v>33</v>
      </c>
      <c r="N49" s="38">
        <f t="shared" si="25"/>
        <v>0</v>
      </c>
      <c r="O49" s="41">
        <f t="shared" si="26"/>
        <v>66.268777984109448</v>
      </c>
      <c r="Q49" s="200">
        <v>1</v>
      </c>
      <c r="R49" s="206" t="s">
        <v>212</v>
      </c>
      <c r="S49" s="259" t="s">
        <v>169</v>
      </c>
      <c r="T49" s="258" t="s">
        <v>740</v>
      </c>
      <c r="U49" s="200" t="s">
        <v>620</v>
      </c>
      <c r="V49" s="204">
        <v>10</v>
      </c>
      <c r="W49" s="205"/>
      <c r="X49" s="206">
        <v>1.5</v>
      </c>
      <c r="Y49" s="206">
        <v>2</v>
      </c>
      <c r="Z49" s="206">
        <v>1</v>
      </c>
      <c r="AB49" s="333" t="s">
        <v>799</v>
      </c>
      <c r="AC49" s="334" t="s">
        <v>800</v>
      </c>
      <c r="AD49" s="335" t="s">
        <v>801</v>
      </c>
      <c r="AE49" s="333" t="s">
        <v>663</v>
      </c>
      <c r="AF49" s="338"/>
      <c r="AG49" s="338"/>
      <c r="AH49" s="337">
        <v>207.6</v>
      </c>
      <c r="AI49" s="326">
        <v>0.88749999999999996</v>
      </c>
      <c r="AJ49" s="326"/>
      <c r="AK49" s="342">
        <v>12.18</v>
      </c>
      <c r="AL49" s="333" t="s">
        <v>802</v>
      </c>
      <c r="AM49" s="333" t="s">
        <v>803</v>
      </c>
      <c r="AN49" s="343">
        <v>6</v>
      </c>
      <c r="AO49" s="338"/>
      <c r="AP49" s="344">
        <f>(100-$E49+$F49)/100*AL49-$G49*AK49/3600/24</f>
        <v>0.16300902777777776</v>
      </c>
      <c r="AQ49" s="345">
        <f>AK49/AL49/24</f>
        <v>3.3615455381784733</v>
      </c>
      <c r="AR49" s="346">
        <f>AK49/AP49/24</f>
        <v>3.113324500602813</v>
      </c>
      <c r="AS49" s="327"/>
      <c r="AT49" s="342">
        <v>12.88</v>
      </c>
      <c r="AU49" s="333" t="s">
        <v>804</v>
      </c>
      <c r="AV49" s="333" t="s">
        <v>805</v>
      </c>
      <c r="AW49" s="343">
        <v>6</v>
      </c>
      <c r="AX49" s="338"/>
      <c r="AY49" s="344">
        <f t="shared" si="27"/>
        <v>0.24686504629629633</v>
      </c>
      <c r="AZ49" s="345">
        <f t="shared" si="28"/>
        <v>2.353944562899787</v>
      </c>
      <c r="BA49" s="346">
        <f t="shared" si="29"/>
        <v>2.1739273125873804</v>
      </c>
      <c r="BB49"/>
      <c r="BC49" s="342">
        <v>7.76</v>
      </c>
      <c r="BD49" s="333" t="s">
        <v>806</v>
      </c>
      <c r="BE49" s="333" t="s">
        <v>807</v>
      </c>
      <c r="BF49" s="343">
        <v>5</v>
      </c>
      <c r="BG49" s="338"/>
      <c r="BH49" s="344">
        <f>(100-$E49+$F49)/100*BD49-$G49*BC49/3600/24</f>
        <v>0.1118976851851852</v>
      </c>
      <c r="BI49" s="345">
        <f>BC49/BD49/24</f>
        <v>3.1220384443451046</v>
      </c>
      <c r="BJ49" s="346">
        <f>BC49/BH49/24</f>
        <v>2.8895444333654665</v>
      </c>
      <c r="BK49"/>
      <c r="BL49" s="350">
        <f t="shared" si="30"/>
        <v>2.9458428484744545</v>
      </c>
      <c r="BM49" s="351">
        <f t="shared" si="31"/>
        <v>2.7255987488518869</v>
      </c>
      <c r="BN49" s="81"/>
      <c r="BO49" s="350">
        <f t="shared" si="32"/>
        <v>3.0336199074154018</v>
      </c>
      <c r="BP49" s="351">
        <f t="shared" si="33"/>
        <v>2.8080898664716574</v>
      </c>
    </row>
    <row r="50" spans="1:68" x14ac:dyDescent="0.2">
      <c r="A50" s="33">
        <v>48</v>
      </c>
      <c r="B50" s="101" t="s">
        <v>878</v>
      </c>
      <c r="C50" s="123" t="s">
        <v>826</v>
      </c>
      <c r="D50" s="98" t="s">
        <v>827</v>
      </c>
      <c r="F50" s="97">
        <v>9</v>
      </c>
      <c r="G50" s="35">
        <v>9</v>
      </c>
      <c r="H50" s="47" t="s">
        <v>663</v>
      </c>
      <c r="I50" s="97">
        <v>7</v>
      </c>
      <c r="J50" s="38">
        <f t="shared" si="23"/>
        <v>34.424778027584011</v>
      </c>
      <c r="K50" s="97" t="s">
        <v>32</v>
      </c>
      <c r="L50" s="38">
        <f t="shared" si="24"/>
        <v>11.111111111111111</v>
      </c>
      <c r="M50" s="97" t="s">
        <v>32</v>
      </c>
      <c r="N50" s="38">
        <f t="shared" si="25"/>
        <v>11.111111111111111</v>
      </c>
      <c r="O50" s="41">
        <f t="shared" si="26"/>
        <v>56.64700024980624</v>
      </c>
      <c r="Q50" s="200">
        <v>2</v>
      </c>
      <c r="R50" s="206" t="s">
        <v>897</v>
      </c>
      <c r="S50" s="259" t="s">
        <v>618</v>
      </c>
      <c r="T50" s="258" t="s">
        <v>619</v>
      </c>
      <c r="U50" s="200" t="s">
        <v>620</v>
      </c>
      <c r="V50" s="204">
        <v>10</v>
      </c>
      <c r="W50" s="205"/>
      <c r="X50" s="206">
        <v>2</v>
      </c>
      <c r="Y50" s="206">
        <v>1</v>
      </c>
      <c r="Z50" s="206">
        <v>2</v>
      </c>
      <c r="AB50" s="333" t="s">
        <v>791</v>
      </c>
      <c r="AC50" s="334" t="s">
        <v>256</v>
      </c>
      <c r="AD50" s="335" t="s">
        <v>792</v>
      </c>
      <c r="AE50" s="333" t="s">
        <v>620</v>
      </c>
      <c r="AF50" s="338"/>
      <c r="AG50" s="338"/>
      <c r="AH50" s="337">
        <v>261.7</v>
      </c>
      <c r="AI50" s="326">
        <v>0.8417</v>
      </c>
      <c r="AJ50" s="326"/>
      <c r="AK50" s="342">
        <v>12.18</v>
      </c>
      <c r="AL50" s="333" t="s">
        <v>793</v>
      </c>
      <c r="AM50" s="333" t="s">
        <v>794</v>
      </c>
      <c r="AN50" s="343">
        <v>6</v>
      </c>
      <c r="AO50" s="338"/>
      <c r="AP50" s="344">
        <f>(100-$E50+$F50)/100*AL50-$G50*AK50/3600/24</f>
        <v>0.1680471064814815</v>
      </c>
      <c r="AQ50" s="345">
        <f>AK50/AL50/24</f>
        <v>3.2671186945831159</v>
      </c>
      <c r="AR50" s="346">
        <f>AK50/AP50/24</f>
        <v>3.0199865420231178</v>
      </c>
      <c r="AS50" s="327"/>
      <c r="AT50" s="342">
        <v>12.88</v>
      </c>
      <c r="AU50" s="333" t="s">
        <v>795</v>
      </c>
      <c r="AV50" s="333" t="s">
        <v>796</v>
      </c>
      <c r="AW50" s="343">
        <v>6</v>
      </c>
      <c r="AX50" s="338"/>
      <c r="AY50" s="344">
        <f t="shared" si="27"/>
        <v>0.25061990740740742</v>
      </c>
      <c r="AZ50" s="345">
        <f t="shared" si="28"/>
        <v>2.3216503104346082</v>
      </c>
      <c r="BA50" s="346">
        <f t="shared" si="29"/>
        <v>2.1413568946630486</v>
      </c>
      <c r="BB50"/>
      <c r="BC50" s="342">
        <v>7.76</v>
      </c>
      <c r="BD50" s="333" t="s">
        <v>797</v>
      </c>
      <c r="BE50" s="333" t="s">
        <v>798</v>
      </c>
      <c r="BF50" s="343">
        <v>6</v>
      </c>
      <c r="BG50" s="338"/>
      <c r="BH50" s="344">
        <f>(100-$E50+$F50)/100*BD50-$G50*BC50/3600/24</f>
        <v>0.10995787037037039</v>
      </c>
      <c r="BI50" s="345">
        <f>BC50/BD50/24</f>
        <v>3.181776765375854</v>
      </c>
      <c r="BJ50" s="346">
        <f>BC50/BH50/24</f>
        <v>2.9405201487101533</v>
      </c>
      <c r="BK50"/>
      <c r="BL50" s="350">
        <f t="shared" si="30"/>
        <v>2.9235152567978595</v>
      </c>
      <c r="BM50" s="351">
        <f t="shared" si="31"/>
        <v>2.7006211951321064</v>
      </c>
      <c r="BN50" s="81"/>
      <c r="BO50" s="350">
        <f t="shared" si="32"/>
        <v>3.0194749820629725</v>
      </c>
      <c r="BP50" s="351">
        <f t="shared" si="33"/>
        <v>2.7907820043999276</v>
      </c>
    </row>
    <row r="51" spans="1:68" x14ac:dyDescent="0.2">
      <c r="A51" s="33">
        <v>49</v>
      </c>
      <c r="B51" s="101" t="s">
        <v>887</v>
      </c>
      <c r="C51" s="99" t="s">
        <v>116</v>
      </c>
      <c r="D51" s="98" t="s">
        <v>763</v>
      </c>
      <c r="F51" s="97">
        <v>10</v>
      </c>
      <c r="G51" s="35">
        <v>11</v>
      </c>
      <c r="H51" s="47" t="s">
        <v>75</v>
      </c>
      <c r="I51" s="97">
        <v>9</v>
      </c>
      <c r="J51" s="38">
        <f t="shared" si="23"/>
        <v>28.144229029916271</v>
      </c>
      <c r="K51" s="97">
        <v>10</v>
      </c>
      <c r="L51" s="38">
        <f t="shared" si="24"/>
        <v>18.595745033400433</v>
      </c>
      <c r="M51" s="97" t="s">
        <v>32</v>
      </c>
      <c r="N51" s="38">
        <f t="shared" si="25"/>
        <v>9.0909090909090917</v>
      </c>
      <c r="O51" s="41">
        <f t="shared" si="26"/>
        <v>55.830883154225802</v>
      </c>
      <c r="Q51" s="200">
        <v>3</v>
      </c>
      <c r="R51" s="206" t="s">
        <v>898</v>
      </c>
      <c r="S51" s="259" t="s">
        <v>644</v>
      </c>
      <c r="T51" s="258" t="s">
        <v>645</v>
      </c>
      <c r="U51" s="200" t="s">
        <v>620</v>
      </c>
      <c r="V51" s="204">
        <v>10</v>
      </c>
      <c r="W51" s="205"/>
      <c r="X51" s="206">
        <v>1</v>
      </c>
      <c r="Y51" s="206">
        <v>5</v>
      </c>
      <c r="Z51" s="206">
        <v>3</v>
      </c>
      <c r="AB51" s="333" t="s">
        <v>808</v>
      </c>
      <c r="AC51" s="334" t="s">
        <v>252</v>
      </c>
      <c r="AD51" s="335" t="s">
        <v>809</v>
      </c>
      <c r="AE51" s="333" t="s">
        <v>620</v>
      </c>
      <c r="AF51" s="338"/>
      <c r="AG51" s="338"/>
      <c r="AH51" s="337">
        <v>176.4</v>
      </c>
      <c r="AI51" s="326">
        <v>0.91910000000000003</v>
      </c>
      <c r="AJ51" s="326"/>
      <c r="AK51" s="342">
        <v>12.18</v>
      </c>
      <c r="AL51" s="336"/>
      <c r="AM51" s="336"/>
      <c r="AN51" s="343">
        <v>11</v>
      </c>
      <c r="AO51" s="333" t="s">
        <v>32</v>
      </c>
      <c r="AP51" s="344"/>
      <c r="AQ51" s="345"/>
      <c r="AR51" s="346"/>
      <c r="AS51" s="327"/>
      <c r="AT51" s="342">
        <v>12.88</v>
      </c>
      <c r="AU51" s="333" t="s">
        <v>810</v>
      </c>
      <c r="AV51" s="333" t="s">
        <v>811</v>
      </c>
      <c r="AW51" s="343">
        <v>8</v>
      </c>
      <c r="AX51" s="338"/>
      <c r="AY51" s="344">
        <f t="shared" si="27"/>
        <v>0.25615995370370376</v>
      </c>
      <c r="AZ51" s="345">
        <f t="shared" si="28"/>
        <v>2.2898908588078424</v>
      </c>
      <c r="BA51" s="346">
        <f t="shared" si="29"/>
        <v>2.0950451423309544</v>
      </c>
      <c r="BB51"/>
      <c r="BC51" s="342">
        <v>7.76</v>
      </c>
      <c r="BD51" s="336"/>
      <c r="BE51" s="336"/>
      <c r="BF51" s="343">
        <v>11</v>
      </c>
      <c r="BG51" s="333" t="s">
        <v>32</v>
      </c>
      <c r="BH51" s="344"/>
      <c r="BI51" s="345"/>
      <c r="BJ51" s="346"/>
      <c r="BK51"/>
      <c r="BL51" s="350">
        <f t="shared" si="30"/>
        <v>2.2898908588078424</v>
      </c>
      <c r="BM51" s="351">
        <f t="shared" si="31"/>
        <v>2.0950451423309544</v>
      </c>
      <c r="BN51" s="81"/>
      <c r="BO51" s="350">
        <f t="shared" si="32"/>
        <v>2.9358184809152958</v>
      </c>
      <c r="BP51" s="351">
        <f t="shared" si="33"/>
        <v>2.6911252651874147</v>
      </c>
    </row>
    <row r="52" spans="1:68" x14ac:dyDescent="0.2">
      <c r="A52" s="33">
        <v>50</v>
      </c>
      <c r="B52" s="101" t="s">
        <v>901</v>
      </c>
      <c r="C52" s="123" t="s">
        <v>252</v>
      </c>
      <c r="D52" s="98" t="s">
        <v>809</v>
      </c>
      <c r="F52" s="97">
        <v>8</v>
      </c>
      <c r="G52" s="35">
        <v>10</v>
      </c>
      <c r="H52" s="47" t="s">
        <v>620</v>
      </c>
      <c r="I52" s="97" t="s">
        <v>32</v>
      </c>
      <c r="J52" s="38">
        <f t="shared" si="23"/>
        <v>10</v>
      </c>
      <c r="K52" s="97">
        <v>8</v>
      </c>
      <c r="L52" s="38">
        <f t="shared" si="24"/>
        <v>30.969100130080562</v>
      </c>
      <c r="M52" s="97" t="s">
        <v>32</v>
      </c>
      <c r="N52" s="38">
        <f t="shared" si="25"/>
        <v>10</v>
      </c>
      <c r="O52" s="41">
        <f t="shared" si="26"/>
        <v>50.969100130080562</v>
      </c>
      <c r="Q52" s="200">
        <v>4</v>
      </c>
      <c r="R52" s="206" t="s">
        <v>899</v>
      </c>
      <c r="S52" s="259" t="s">
        <v>251</v>
      </c>
      <c r="T52" s="258" t="s">
        <v>694</v>
      </c>
      <c r="U52" s="200" t="s">
        <v>620</v>
      </c>
      <c r="V52" s="204">
        <v>10</v>
      </c>
      <c r="W52" s="205"/>
      <c r="X52" s="206">
        <v>4</v>
      </c>
      <c r="Y52" s="206">
        <v>3</v>
      </c>
      <c r="Z52" s="206">
        <v>5</v>
      </c>
      <c r="AB52" s="333" t="s">
        <v>812</v>
      </c>
      <c r="AC52" s="334" t="s">
        <v>813</v>
      </c>
      <c r="AD52" s="335" t="s">
        <v>814</v>
      </c>
      <c r="AE52" s="333" t="s">
        <v>663</v>
      </c>
      <c r="AF52" s="338"/>
      <c r="AG52" s="338"/>
      <c r="AH52" s="337">
        <v>252.9</v>
      </c>
      <c r="AI52" s="326">
        <v>0.84850000000000003</v>
      </c>
      <c r="AJ52" s="326"/>
      <c r="AK52" s="342">
        <v>12.18</v>
      </c>
      <c r="AL52" s="333" t="s">
        <v>815</v>
      </c>
      <c r="AM52" s="333" t="s">
        <v>816</v>
      </c>
      <c r="AN52" s="343">
        <v>5</v>
      </c>
      <c r="AO52" s="338"/>
      <c r="AP52" s="344">
        <f>(100-$E52+$F52)/100*AL52-$G52*AK52/3600/24</f>
        <v>0.16672777777777781</v>
      </c>
      <c r="AQ52" s="345">
        <f>AK52/AL52/24</f>
        <v>3.2598319827522118</v>
      </c>
      <c r="AR52" s="346">
        <f>AK52/AP52/24</f>
        <v>3.0438839092332803</v>
      </c>
      <c r="AS52" s="327"/>
      <c r="AT52" s="342">
        <v>12.88</v>
      </c>
      <c r="AU52" s="336"/>
      <c r="AV52" s="336"/>
      <c r="AW52" s="343">
        <v>10</v>
      </c>
      <c r="AX52" s="333" t="s">
        <v>32</v>
      </c>
      <c r="AY52" s="344"/>
      <c r="AZ52" s="345"/>
      <c r="BA52" s="346"/>
      <c r="BB52"/>
      <c r="BC52" s="342">
        <v>7.76</v>
      </c>
      <c r="BD52" s="333" t="s">
        <v>817</v>
      </c>
      <c r="BE52" s="333" t="s">
        <v>818</v>
      </c>
      <c r="BF52" s="343">
        <v>7</v>
      </c>
      <c r="BG52" s="338"/>
      <c r="BH52" s="344">
        <f>(100-$E52+$F52)/100*BD52-$G52*BC52/3600/24</f>
        <v>0.13727685185185184</v>
      </c>
      <c r="BI52" s="345">
        <f>BC52/BD52/24</f>
        <v>2.5272299620047041</v>
      </c>
      <c r="BJ52" s="346">
        <f>BC52/BH52/24</f>
        <v>2.3553376186268626</v>
      </c>
      <c r="BK52"/>
      <c r="BL52" s="350">
        <f t="shared" si="30"/>
        <v>2.8935309723784579</v>
      </c>
      <c r="BM52" s="351">
        <f t="shared" si="31"/>
        <v>2.6996107639300715</v>
      </c>
      <c r="BN52" s="81"/>
      <c r="BO52" s="350">
        <f t="shared" si="32"/>
        <v>2.661247532261541</v>
      </c>
      <c r="BP52" s="351">
        <f t="shared" si="33"/>
        <v>2.4821193968005</v>
      </c>
    </row>
    <row r="53" spans="1:68" x14ac:dyDescent="0.2">
      <c r="A53" s="33">
        <v>51</v>
      </c>
      <c r="B53" s="101" t="s">
        <v>216</v>
      </c>
      <c r="C53" s="99" t="s">
        <v>157</v>
      </c>
      <c r="D53" s="98" t="s">
        <v>757</v>
      </c>
      <c r="F53" s="97">
        <v>13</v>
      </c>
      <c r="G53" s="35">
        <v>14</v>
      </c>
      <c r="H53" s="47" t="s">
        <v>478</v>
      </c>
      <c r="I53" s="97">
        <v>12</v>
      </c>
      <c r="J53" s="38">
        <f t="shared" si="23"/>
        <v>22.098039324877558</v>
      </c>
      <c r="K53" s="97">
        <v>14</v>
      </c>
      <c r="L53" s="38">
        <f t="shared" si="24"/>
        <v>7.1428571428571423</v>
      </c>
      <c r="M53" s="97" t="s">
        <v>32</v>
      </c>
      <c r="N53" s="38">
        <f t="shared" si="25"/>
        <v>7.1428571428571423</v>
      </c>
      <c r="O53" s="41">
        <f t="shared" si="26"/>
        <v>36.383753610591839</v>
      </c>
      <c r="Q53" s="200">
        <v>5</v>
      </c>
      <c r="R53" s="206" t="s">
        <v>82</v>
      </c>
      <c r="S53" s="259" t="s">
        <v>136</v>
      </c>
      <c r="T53" s="258" t="s">
        <v>726</v>
      </c>
      <c r="U53" s="200" t="s">
        <v>620</v>
      </c>
      <c r="V53" s="204">
        <v>10</v>
      </c>
      <c r="W53" s="205"/>
      <c r="X53" s="206">
        <v>3</v>
      </c>
      <c r="Y53" s="206">
        <v>7</v>
      </c>
      <c r="Z53" s="206">
        <v>4</v>
      </c>
      <c r="AB53" s="333" t="s">
        <v>819</v>
      </c>
      <c r="AC53" s="334" t="s">
        <v>167</v>
      </c>
      <c r="AD53" s="335" t="s">
        <v>820</v>
      </c>
      <c r="AE53" s="333" t="s">
        <v>663</v>
      </c>
      <c r="AF53" s="338"/>
      <c r="AG53" s="338"/>
      <c r="AH53" s="337">
        <v>207.3</v>
      </c>
      <c r="AI53" s="326">
        <v>0.88780000000000003</v>
      </c>
      <c r="AJ53" s="326"/>
      <c r="AK53" s="342">
        <v>12.18</v>
      </c>
      <c r="AL53" s="333" t="s">
        <v>821</v>
      </c>
      <c r="AM53" s="333" t="s">
        <v>822</v>
      </c>
      <c r="AN53" s="343">
        <v>8</v>
      </c>
      <c r="AO53" s="338"/>
      <c r="AP53" s="344">
        <f>(100-$E53+$F53)/100*AL53-$G53*AK53/3600/24</f>
        <v>0.19819594907407406</v>
      </c>
      <c r="AQ53" s="345">
        <f>AK53/AL53/24</f>
        <v>2.8649460960470434</v>
      </c>
      <c r="AR53" s="346">
        <f>AK53/AP53/24</f>
        <v>2.560597239100614</v>
      </c>
      <c r="AS53" s="327"/>
      <c r="AT53" s="342">
        <v>12.88</v>
      </c>
      <c r="AU53" s="333" t="s">
        <v>823</v>
      </c>
      <c r="AV53" s="333" t="s">
        <v>824</v>
      </c>
      <c r="AW53" s="343">
        <v>7</v>
      </c>
      <c r="AX53" s="338"/>
      <c r="AY53" s="344">
        <f>(100-$E53+$F53)/100*AU53-$G53*AT53/3600/24</f>
        <v>0.28349953703703695</v>
      </c>
      <c r="AZ53" s="345">
        <f>AT53/AU53/24</f>
        <v>2.1234658362337426</v>
      </c>
      <c r="BA53" s="346">
        <f>AT53/AY53/24</f>
        <v>1.8930072065569385</v>
      </c>
      <c r="BB53"/>
      <c r="BC53" s="342">
        <v>7.76</v>
      </c>
      <c r="BD53" s="336"/>
      <c r="BE53" s="336"/>
      <c r="BF53" s="343">
        <v>10</v>
      </c>
      <c r="BG53" s="333" t="s">
        <v>32</v>
      </c>
      <c r="BH53" s="344"/>
      <c r="BI53" s="345"/>
      <c r="BJ53" s="346"/>
      <c r="BK53"/>
      <c r="BL53" s="350">
        <f t="shared" si="30"/>
        <v>2.494205966140393</v>
      </c>
      <c r="BM53" s="351">
        <f t="shared" si="31"/>
        <v>2.226802222828776</v>
      </c>
      <c r="BN53" s="81"/>
      <c r="BO53" s="350">
        <f t="shared" si="32"/>
        <v>2.4208077787202917</v>
      </c>
      <c r="BP53" s="351">
        <f t="shared" si="33"/>
        <v>2.1608579958476928</v>
      </c>
    </row>
    <row r="54" spans="1:68" x14ac:dyDescent="0.2">
      <c r="A54" s="33">
        <v>52</v>
      </c>
      <c r="B54" s="101" t="s">
        <v>837</v>
      </c>
      <c r="C54" s="99" t="s">
        <v>838</v>
      </c>
      <c r="D54" s="98" t="s">
        <v>839</v>
      </c>
      <c r="F54" s="97">
        <v>9</v>
      </c>
      <c r="G54" s="35">
        <v>9</v>
      </c>
      <c r="H54" s="47" t="s">
        <v>544</v>
      </c>
      <c r="I54" s="97" t="s">
        <v>32</v>
      </c>
      <c r="J54" s="38">
        <f t="shared" si="23"/>
        <v>11.111111111111111</v>
      </c>
      <c r="K54" s="97" t="s">
        <v>32</v>
      </c>
      <c r="L54" s="38">
        <f t="shared" si="24"/>
        <v>11.111111111111111</v>
      </c>
      <c r="M54" s="97" t="s">
        <v>32</v>
      </c>
      <c r="N54" s="38">
        <f t="shared" si="25"/>
        <v>11.111111111111111</v>
      </c>
      <c r="O54" s="41">
        <f t="shared" si="26"/>
        <v>33.333333333333329</v>
      </c>
      <c r="Q54" s="200">
        <v>6</v>
      </c>
      <c r="R54" s="206" t="s">
        <v>321</v>
      </c>
      <c r="S54" s="259" t="s">
        <v>256</v>
      </c>
      <c r="T54" s="258" t="s">
        <v>792</v>
      </c>
      <c r="U54" s="200" t="s">
        <v>620</v>
      </c>
      <c r="V54" s="204">
        <v>10</v>
      </c>
      <c r="W54" s="205"/>
      <c r="X54" s="206">
        <v>6</v>
      </c>
      <c r="Y54" s="206">
        <v>6</v>
      </c>
      <c r="Z54" s="206">
        <v>6</v>
      </c>
      <c r="AB54" s="333" t="s">
        <v>825</v>
      </c>
      <c r="AC54" s="334" t="s">
        <v>826</v>
      </c>
      <c r="AD54" s="335" t="s">
        <v>827</v>
      </c>
      <c r="AE54" s="333" t="s">
        <v>663</v>
      </c>
      <c r="AF54" s="338"/>
      <c r="AG54" s="338"/>
      <c r="AH54" s="337">
        <v>188.2</v>
      </c>
      <c r="AI54" s="326">
        <v>0.90669999999999995</v>
      </c>
      <c r="AJ54" s="326"/>
      <c r="AK54" s="342">
        <v>12.18</v>
      </c>
      <c r="AL54" s="333" t="s">
        <v>828</v>
      </c>
      <c r="AM54" s="333" t="s">
        <v>829</v>
      </c>
      <c r="AN54" s="343">
        <v>7</v>
      </c>
      <c r="AO54" s="338"/>
      <c r="AP54" s="344">
        <f>(100-$E54+$F54)/100*AL54-$G54*AK54/3600/24</f>
        <v>0.16841296296296299</v>
      </c>
      <c r="AQ54" s="345">
        <f>AK54/AL54/24</f>
        <v>3.2600743494423789</v>
      </c>
      <c r="AR54" s="346">
        <f>AK54/AP54/24</f>
        <v>3.0134259921049442</v>
      </c>
      <c r="AS54" s="327"/>
      <c r="AT54" s="342">
        <v>12.88</v>
      </c>
      <c r="AU54" s="336"/>
      <c r="AV54" s="336"/>
      <c r="AW54" s="343">
        <v>10</v>
      </c>
      <c r="AX54" s="333" t="s">
        <v>32</v>
      </c>
      <c r="AY54" s="344"/>
      <c r="AZ54" s="345"/>
      <c r="BA54" s="346"/>
      <c r="BB54"/>
      <c r="BC54" s="342">
        <v>7.76</v>
      </c>
      <c r="BD54" s="336"/>
      <c r="BE54" s="336"/>
      <c r="BF54" s="343">
        <v>10</v>
      </c>
      <c r="BG54" s="333" t="s">
        <v>32</v>
      </c>
      <c r="BH54" s="344"/>
      <c r="BI54" s="345"/>
      <c r="BJ54" s="346"/>
      <c r="BK54"/>
      <c r="BL54" s="350">
        <f t="shared" si="30"/>
        <v>3.2600743494423789</v>
      </c>
      <c r="BM54" s="351">
        <f t="shared" si="31"/>
        <v>3.0134259921049442</v>
      </c>
      <c r="BN54" s="81"/>
      <c r="BO54" s="350">
        <f t="shared" si="32"/>
        <v>2.4114386416054798</v>
      </c>
      <c r="BP54" s="351">
        <f t="shared" si="33"/>
        <v>2.224369150835694</v>
      </c>
    </row>
    <row r="55" spans="1:68" x14ac:dyDescent="0.2">
      <c r="A55" s="33">
        <v>53</v>
      </c>
      <c r="B55" s="101" t="s">
        <v>902</v>
      </c>
      <c r="C55" s="99" t="s">
        <v>253</v>
      </c>
      <c r="D55" s="98" t="s">
        <v>833</v>
      </c>
      <c r="F55" s="97">
        <v>9</v>
      </c>
      <c r="G55" s="35">
        <v>10</v>
      </c>
      <c r="H55" s="47" t="s">
        <v>620</v>
      </c>
      <c r="I55" s="97" t="s">
        <v>32</v>
      </c>
      <c r="J55" s="38">
        <f t="shared" si="23"/>
        <v>10</v>
      </c>
      <c r="K55" s="97" t="s">
        <v>32</v>
      </c>
      <c r="L55" s="38">
        <f t="shared" si="24"/>
        <v>10</v>
      </c>
      <c r="M55" s="97" t="s">
        <v>32</v>
      </c>
      <c r="N55" s="38">
        <f t="shared" si="25"/>
        <v>10</v>
      </c>
      <c r="O55" s="41">
        <f t="shared" si="26"/>
        <v>30</v>
      </c>
      <c r="Q55" s="200">
        <v>7</v>
      </c>
      <c r="R55" s="206" t="s">
        <v>900</v>
      </c>
      <c r="S55" s="259" t="s">
        <v>783</v>
      </c>
      <c r="T55" s="258" t="s">
        <v>784</v>
      </c>
      <c r="U55" s="200" t="s">
        <v>620</v>
      </c>
      <c r="V55" s="204">
        <v>10</v>
      </c>
      <c r="W55" s="205"/>
      <c r="X55" s="206">
        <v>7</v>
      </c>
      <c r="Y55" s="206">
        <v>4</v>
      </c>
      <c r="Z55" s="206">
        <v>7</v>
      </c>
      <c r="AB55" s="333" t="s">
        <v>830</v>
      </c>
      <c r="AC55" s="334" t="s">
        <v>250</v>
      </c>
      <c r="AD55" s="335" t="s">
        <v>831</v>
      </c>
      <c r="AE55" s="333" t="s">
        <v>75</v>
      </c>
      <c r="AF55" s="336"/>
      <c r="AG55" s="336"/>
      <c r="AH55" s="337">
        <v>282.7</v>
      </c>
      <c r="AI55" s="326">
        <v>0.82640000000000002</v>
      </c>
      <c r="AJ55" s="326"/>
      <c r="AK55" s="342">
        <v>19.93</v>
      </c>
      <c r="AL55" s="336"/>
      <c r="AM55" s="336"/>
      <c r="AN55" s="343">
        <v>12</v>
      </c>
      <c r="AO55" s="333" t="s">
        <v>32</v>
      </c>
      <c r="AP55" s="344"/>
      <c r="AQ55" s="345"/>
      <c r="AR55" s="346"/>
      <c r="AS55" s="327"/>
      <c r="AT55" s="342">
        <v>12.88</v>
      </c>
      <c r="AU55" s="336"/>
      <c r="AV55" s="336"/>
      <c r="AW55" s="343">
        <v>12</v>
      </c>
      <c r="AX55" s="333" t="s">
        <v>32</v>
      </c>
      <c r="AY55" s="344"/>
      <c r="AZ55" s="345"/>
      <c r="BA55" s="346"/>
      <c r="BB55"/>
      <c r="BC55" s="342">
        <v>7.76</v>
      </c>
      <c r="BD55" s="336"/>
      <c r="BE55" s="336"/>
      <c r="BF55" s="343">
        <v>12</v>
      </c>
      <c r="BG55" s="333" t="s">
        <v>33</v>
      </c>
      <c r="BH55" s="344"/>
      <c r="BI55" s="345"/>
      <c r="BJ55" s="346"/>
      <c r="BK55"/>
      <c r="BL55" s="350"/>
      <c r="BM55" s="351"/>
      <c r="BN55" s="81"/>
      <c r="BO55" s="350"/>
      <c r="BP55" s="351"/>
    </row>
    <row r="56" spans="1:68" x14ac:dyDescent="0.2">
      <c r="A56" s="33">
        <v>54</v>
      </c>
      <c r="B56" s="101" t="s">
        <v>834</v>
      </c>
      <c r="C56" s="99" t="s">
        <v>835</v>
      </c>
      <c r="D56" s="98" t="s">
        <v>836</v>
      </c>
      <c r="F56" s="97">
        <v>10</v>
      </c>
      <c r="G56" s="35">
        <v>10</v>
      </c>
      <c r="H56" s="47" t="s">
        <v>620</v>
      </c>
      <c r="I56" s="97" t="s">
        <v>32</v>
      </c>
      <c r="J56" s="38">
        <f t="shared" si="23"/>
        <v>10</v>
      </c>
      <c r="K56" s="97" t="s">
        <v>32</v>
      </c>
      <c r="L56" s="38">
        <f t="shared" si="24"/>
        <v>10</v>
      </c>
      <c r="M56" s="97" t="s">
        <v>32</v>
      </c>
      <c r="N56" s="38">
        <f t="shared" si="25"/>
        <v>10</v>
      </c>
      <c r="O56" s="41">
        <f t="shared" si="26"/>
        <v>30</v>
      </c>
      <c r="Q56" s="200">
        <v>8</v>
      </c>
      <c r="R56" s="206" t="s">
        <v>901</v>
      </c>
      <c r="S56" s="259" t="s">
        <v>252</v>
      </c>
      <c r="T56" s="258" t="s">
        <v>809</v>
      </c>
      <c r="U56" s="200" t="s">
        <v>620</v>
      </c>
      <c r="V56" s="204">
        <v>10</v>
      </c>
      <c r="W56" s="205"/>
      <c r="X56" s="206" t="s">
        <v>32</v>
      </c>
      <c r="Y56" s="206">
        <v>8</v>
      </c>
      <c r="Z56" s="206" t="s">
        <v>32</v>
      </c>
      <c r="AB56" s="333" t="s">
        <v>832</v>
      </c>
      <c r="AC56" s="334" t="s">
        <v>253</v>
      </c>
      <c r="AD56" s="335" t="s">
        <v>833</v>
      </c>
      <c r="AE56" s="333" t="s">
        <v>620</v>
      </c>
      <c r="AF56" s="338"/>
      <c r="AG56" s="338"/>
      <c r="AH56" s="337">
        <v>230.1</v>
      </c>
      <c r="AI56" s="326">
        <v>0.86719999999999997</v>
      </c>
      <c r="AJ56" s="326"/>
      <c r="AK56" s="342">
        <v>12.18</v>
      </c>
      <c r="AL56" s="336"/>
      <c r="AM56" s="336"/>
      <c r="AN56" s="343">
        <v>11</v>
      </c>
      <c r="AO56" s="333" t="s">
        <v>32</v>
      </c>
      <c r="AP56" s="344"/>
      <c r="AQ56" s="345"/>
      <c r="AR56" s="346"/>
      <c r="AS56" s="327"/>
      <c r="AT56" s="342">
        <v>12.88</v>
      </c>
      <c r="AU56" s="336"/>
      <c r="AV56" s="336"/>
      <c r="AW56" s="343">
        <v>11</v>
      </c>
      <c r="AX56" s="333" t="s">
        <v>32</v>
      </c>
      <c r="AY56" s="344"/>
      <c r="AZ56" s="345"/>
      <c r="BA56" s="346"/>
      <c r="BB56"/>
      <c r="BC56" s="342">
        <v>7.76</v>
      </c>
      <c r="BD56" s="336"/>
      <c r="BE56" s="336"/>
      <c r="BF56" s="343">
        <v>11</v>
      </c>
      <c r="BG56" s="333" t="s">
        <v>32</v>
      </c>
      <c r="BH56" s="344"/>
      <c r="BI56" s="345"/>
      <c r="BJ56" s="346"/>
      <c r="BK56"/>
      <c r="BL56" s="350"/>
      <c r="BM56" s="351"/>
      <c r="BN56" s="81"/>
      <c r="BO56" s="350"/>
      <c r="BP56" s="351"/>
    </row>
    <row r="57" spans="1:68" x14ac:dyDescent="0.2">
      <c r="A57" s="33">
        <v>55</v>
      </c>
      <c r="B57" s="101" t="s">
        <v>217</v>
      </c>
      <c r="C57" s="99" t="s">
        <v>710</v>
      </c>
      <c r="D57" s="98" t="s">
        <v>711</v>
      </c>
      <c r="F57" s="97">
        <v>14</v>
      </c>
      <c r="G57" s="35">
        <v>14</v>
      </c>
      <c r="H57" s="47" t="s">
        <v>478</v>
      </c>
      <c r="I57" s="97">
        <v>14</v>
      </c>
      <c r="J57" s="38">
        <f t="shared" si="23"/>
        <v>7.1428571428571423</v>
      </c>
      <c r="K57" s="97">
        <v>13</v>
      </c>
      <c r="L57" s="38">
        <f t="shared" si="24"/>
        <v>14.607561119428297</v>
      </c>
      <c r="M57" s="97" t="s">
        <v>32</v>
      </c>
      <c r="N57" s="38">
        <f t="shared" si="25"/>
        <v>7.1428571428571423</v>
      </c>
      <c r="O57" s="41">
        <f t="shared" si="26"/>
        <v>28.893275405142582</v>
      </c>
      <c r="Q57" s="200">
        <v>9</v>
      </c>
      <c r="R57" s="206" t="s">
        <v>902</v>
      </c>
      <c r="S57" s="259" t="s">
        <v>253</v>
      </c>
      <c r="T57" s="258" t="s">
        <v>833</v>
      </c>
      <c r="U57" s="200" t="s">
        <v>620</v>
      </c>
      <c r="V57" s="204">
        <v>10</v>
      </c>
      <c r="W57" s="205"/>
      <c r="X57" s="206" t="s">
        <v>32</v>
      </c>
      <c r="Y57" s="206" t="s">
        <v>32</v>
      </c>
      <c r="Z57" s="206" t="s">
        <v>32</v>
      </c>
      <c r="AB57" s="333" t="s">
        <v>834</v>
      </c>
      <c r="AC57" s="334" t="s">
        <v>835</v>
      </c>
      <c r="AD57" s="335" t="s">
        <v>836</v>
      </c>
      <c r="AE57" s="333" t="s">
        <v>620</v>
      </c>
      <c r="AF57" s="338"/>
      <c r="AG57" s="338"/>
      <c r="AH57" s="337">
        <v>265.60000000000002</v>
      </c>
      <c r="AI57" s="326">
        <v>0.83879999999999999</v>
      </c>
      <c r="AJ57" s="326"/>
      <c r="AK57" s="342">
        <v>12.18</v>
      </c>
      <c r="AL57" s="336"/>
      <c r="AM57" s="336"/>
      <c r="AN57" s="343">
        <v>11</v>
      </c>
      <c r="AO57" s="333" t="s">
        <v>32</v>
      </c>
      <c r="AP57" s="344"/>
      <c r="AQ57" s="345"/>
      <c r="AR57" s="346"/>
      <c r="AS57" s="327"/>
      <c r="AT57" s="342">
        <v>12.88</v>
      </c>
      <c r="AU57" s="336"/>
      <c r="AV57" s="336"/>
      <c r="AW57" s="343">
        <v>11</v>
      </c>
      <c r="AX57" s="333" t="s">
        <v>32</v>
      </c>
      <c r="AY57" s="344"/>
      <c r="AZ57" s="345"/>
      <c r="BA57" s="346"/>
      <c r="BB57"/>
      <c r="BC57" s="342">
        <v>7.76</v>
      </c>
      <c r="BD57" s="336"/>
      <c r="BE57" s="336"/>
      <c r="BF57" s="343">
        <v>11</v>
      </c>
      <c r="BG57" s="333" t="s">
        <v>32</v>
      </c>
      <c r="BH57" s="344"/>
      <c r="BI57" s="345"/>
      <c r="BJ57" s="346"/>
      <c r="BK57"/>
      <c r="BL57" s="350"/>
      <c r="BM57" s="351"/>
      <c r="BN57" s="81"/>
      <c r="BO57" s="350"/>
      <c r="BP57" s="351"/>
    </row>
    <row r="58" spans="1:68" x14ac:dyDescent="0.2">
      <c r="A58" s="33">
        <v>56</v>
      </c>
      <c r="B58" s="101" t="s">
        <v>888</v>
      </c>
      <c r="C58" s="99" t="s">
        <v>250</v>
      </c>
      <c r="D58" s="98" t="s">
        <v>831</v>
      </c>
      <c r="F58" s="97">
        <v>11</v>
      </c>
      <c r="G58" s="35">
        <v>11</v>
      </c>
      <c r="H58" s="47" t="s">
        <v>75</v>
      </c>
      <c r="I58" s="97" t="s">
        <v>32</v>
      </c>
      <c r="J58" s="38">
        <f t="shared" si="23"/>
        <v>9.0909090909090917</v>
      </c>
      <c r="K58" s="97" t="s">
        <v>32</v>
      </c>
      <c r="L58" s="38">
        <f t="shared" si="24"/>
        <v>9.0909090909090917</v>
      </c>
      <c r="M58" s="97" t="s">
        <v>33</v>
      </c>
      <c r="N58" s="38">
        <f t="shared" si="25"/>
        <v>0</v>
      </c>
      <c r="O58" s="41">
        <f t="shared" si="26"/>
        <v>18.181818181818183</v>
      </c>
      <c r="Q58" s="200">
        <v>10</v>
      </c>
      <c r="R58" s="206" t="s">
        <v>834</v>
      </c>
      <c r="S58" s="259" t="s">
        <v>835</v>
      </c>
      <c r="T58" s="258" t="s">
        <v>836</v>
      </c>
      <c r="U58" s="200" t="s">
        <v>620</v>
      </c>
      <c r="V58" s="204">
        <v>10</v>
      </c>
      <c r="W58" s="205"/>
      <c r="X58" s="206" t="s">
        <v>32</v>
      </c>
      <c r="Y58" s="206" t="s">
        <v>32</v>
      </c>
      <c r="Z58" s="206" t="s">
        <v>32</v>
      </c>
      <c r="AB58" s="333" t="s">
        <v>837</v>
      </c>
      <c r="AC58" s="334" t="s">
        <v>838</v>
      </c>
      <c r="AD58" s="335" t="s">
        <v>839</v>
      </c>
      <c r="AE58" s="333" t="s">
        <v>544</v>
      </c>
      <c r="AF58" s="338"/>
      <c r="AG58" s="338"/>
      <c r="AH58" s="337">
        <v>109.4</v>
      </c>
      <c r="AI58" s="326">
        <v>1.0052000000000001</v>
      </c>
      <c r="AJ58" s="326"/>
      <c r="AK58" s="342">
        <v>19.93</v>
      </c>
      <c r="AL58" s="336"/>
      <c r="AM58" s="336"/>
      <c r="AN58" s="343">
        <v>10</v>
      </c>
      <c r="AO58" s="333" t="s">
        <v>32</v>
      </c>
      <c r="AP58" s="344"/>
      <c r="AQ58" s="345"/>
      <c r="AR58" s="346"/>
      <c r="AS58" s="327"/>
      <c r="AT58" s="342">
        <v>12.88</v>
      </c>
      <c r="AU58" s="336"/>
      <c r="AV58" s="336"/>
      <c r="AW58" s="343">
        <v>10</v>
      </c>
      <c r="AX58" s="333" t="s">
        <v>32</v>
      </c>
      <c r="AY58" s="344"/>
      <c r="AZ58" s="345"/>
      <c r="BA58" s="346"/>
      <c r="BB58"/>
      <c r="BC58" s="342">
        <v>7.76</v>
      </c>
      <c r="BD58" s="336"/>
      <c r="BE58" s="336"/>
      <c r="BF58" s="343">
        <v>10</v>
      </c>
      <c r="BG58" s="333" t="s">
        <v>32</v>
      </c>
      <c r="BH58" s="344"/>
      <c r="BI58" s="345"/>
      <c r="BJ58" s="346"/>
      <c r="BK58"/>
      <c r="BL58" s="350"/>
      <c r="BM58" s="351"/>
      <c r="BN58" s="81"/>
      <c r="BO58" s="350"/>
      <c r="BP58" s="351"/>
    </row>
    <row r="59" spans="1:68" x14ac:dyDescent="0.2">
      <c r="J59" s="40"/>
      <c r="K59"/>
      <c r="L59" s="40"/>
      <c r="M59"/>
      <c r="N59"/>
      <c r="Q59" s="297"/>
      <c r="R59" s="297"/>
      <c r="S59" s="297"/>
      <c r="U59" s="297"/>
      <c r="V59" s="297"/>
      <c r="W59" s="297"/>
      <c r="X59" s="297"/>
      <c r="Y59" s="297"/>
      <c r="Z59" s="297"/>
    </row>
    <row r="60" spans="1:68" x14ac:dyDescent="0.2">
      <c r="J60" s="40"/>
      <c r="L60" s="40"/>
      <c r="M60"/>
      <c r="N60" s="297"/>
      <c r="O60" s="297"/>
      <c r="P60" s="297"/>
      <c r="Q60" s="297"/>
      <c r="R60" s="297"/>
      <c r="S60" s="297"/>
      <c r="U60" s="297"/>
      <c r="V60" s="297"/>
      <c r="W60" s="297"/>
      <c r="X60"/>
      <c r="Y60" s="328"/>
      <c r="Z60" s="76"/>
      <c r="AA60" s="328"/>
      <c r="AC60" s="328"/>
      <c r="AE60" s="329"/>
      <c r="AF60" s="329"/>
      <c r="AG60" s="329"/>
      <c r="AK60" s="328"/>
      <c r="AL60" s="328"/>
      <c r="AM60" s="330"/>
      <c r="AN60" s="330"/>
      <c r="AO60" s="330"/>
      <c r="AP60" s="328"/>
      <c r="AQ60" s="328"/>
      <c r="AR60" s="328"/>
      <c r="AW60" s="330"/>
      <c r="AX60" s="330"/>
      <c r="AZ60" s="328"/>
      <c r="BA60" s="328"/>
      <c r="BF60" s="330"/>
      <c r="BG60" s="330"/>
      <c r="BI60" s="329"/>
      <c r="BJ60" s="329"/>
      <c r="BM60" s="331"/>
      <c r="BN60"/>
      <c r="BO60"/>
      <c r="BP60"/>
    </row>
    <row r="61" spans="1:68" x14ac:dyDescent="0.2">
      <c r="J61" s="40"/>
      <c r="L61" s="40"/>
      <c r="M61"/>
      <c r="N61" s="297"/>
      <c r="O61" s="297"/>
      <c r="P61" s="297"/>
      <c r="Q61" s="297"/>
      <c r="R61" s="297"/>
      <c r="S61" s="297"/>
      <c r="U61" s="297"/>
      <c r="V61" s="297"/>
      <c r="W61" s="297"/>
      <c r="X61"/>
      <c r="Y61" s="328"/>
      <c r="Z61" s="76"/>
      <c r="AA61" s="328"/>
      <c r="AC61" s="328"/>
      <c r="AE61" s="329"/>
      <c r="AF61" s="329"/>
      <c r="AG61" s="329"/>
      <c r="AK61" s="328"/>
      <c r="AL61" s="328"/>
      <c r="AM61" s="330"/>
      <c r="AN61" s="330"/>
      <c r="AO61" s="330"/>
      <c r="AP61" s="328"/>
      <c r="AQ61" s="328"/>
      <c r="AR61" s="328"/>
      <c r="AW61" s="330"/>
      <c r="AX61" s="330"/>
      <c r="AZ61" s="328"/>
      <c r="BA61" s="328"/>
      <c r="BF61" s="330"/>
      <c r="BG61" s="330"/>
      <c r="BI61" s="329"/>
      <c r="BJ61" s="329"/>
      <c r="BM61" s="331"/>
      <c r="BN61"/>
      <c r="BO61"/>
      <c r="BP61"/>
    </row>
    <row r="62" spans="1:68" x14ac:dyDescent="0.2">
      <c r="J62" s="40"/>
      <c r="L62" s="40"/>
      <c r="M62"/>
      <c r="N62" s="297"/>
      <c r="O62" s="297"/>
      <c r="P62" s="297"/>
      <c r="Q62" s="297"/>
      <c r="R62" s="297"/>
      <c r="S62" s="297"/>
      <c r="U62" s="297"/>
      <c r="V62" s="297"/>
      <c r="W62" s="297"/>
      <c r="X62"/>
      <c r="Y62" s="328"/>
      <c r="Z62" s="76"/>
      <c r="AA62" s="328"/>
      <c r="AC62" s="328"/>
      <c r="AE62" s="329"/>
      <c r="AF62" s="329"/>
      <c r="AG62" s="329"/>
      <c r="AK62" s="328"/>
      <c r="AL62" s="328"/>
      <c r="AM62" s="330"/>
      <c r="AN62" s="330"/>
      <c r="AO62" s="330"/>
      <c r="AP62" s="328"/>
      <c r="AQ62" s="328"/>
      <c r="AR62" s="328"/>
      <c r="AW62" s="330"/>
      <c r="AX62" s="330"/>
      <c r="AZ62" s="328"/>
      <c r="BA62" s="328"/>
      <c r="BF62" s="330"/>
      <c r="BG62" s="330"/>
      <c r="BI62" s="329"/>
      <c r="BJ62" s="329"/>
      <c r="BM62" s="331"/>
      <c r="BN62"/>
      <c r="BO62"/>
      <c r="BP62"/>
    </row>
    <row r="63" spans="1:68" x14ac:dyDescent="0.2">
      <c r="J63" s="40"/>
      <c r="L63" s="40"/>
      <c r="M63"/>
      <c r="N63" s="297"/>
      <c r="O63" s="297"/>
      <c r="P63" s="297"/>
      <c r="Q63" s="297"/>
      <c r="R63" s="297"/>
      <c r="S63" s="297"/>
      <c r="U63" s="297"/>
      <c r="V63" s="297"/>
      <c r="W63" s="297"/>
      <c r="X63"/>
      <c r="Y63" s="328"/>
      <c r="Z63" s="76"/>
      <c r="AA63" s="328"/>
      <c r="AC63" s="328"/>
      <c r="AE63" s="329"/>
      <c r="AF63" s="329"/>
      <c r="AG63" s="329"/>
      <c r="AK63" s="328"/>
      <c r="AL63" s="328"/>
      <c r="AM63" s="330"/>
      <c r="AN63" s="330"/>
      <c r="AO63" s="330"/>
      <c r="AP63" s="328"/>
      <c r="AQ63" s="328"/>
      <c r="AR63" s="328"/>
      <c r="AW63" s="330"/>
      <c r="AX63" s="330"/>
      <c r="AZ63" s="328"/>
      <c r="BA63" s="328"/>
      <c r="BF63" s="330"/>
      <c r="BG63" s="330"/>
      <c r="BI63" s="329"/>
      <c r="BJ63" s="329"/>
      <c r="BM63" s="331"/>
      <c r="BN63"/>
      <c r="BO63"/>
      <c r="BP63"/>
    </row>
    <row r="64" spans="1:68" x14ac:dyDescent="0.2">
      <c r="J64" s="40"/>
      <c r="L64" s="40"/>
      <c r="M64"/>
      <c r="N64" s="297"/>
      <c r="O64" s="297"/>
      <c r="P64" s="297"/>
      <c r="Q64" s="297"/>
      <c r="R64" s="297"/>
      <c r="S64" s="297"/>
      <c r="U64" s="297"/>
      <c r="V64" s="297"/>
      <c r="W64" s="297"/>
      <c r="X64"/>
      <c r="Y64" s="328"/>
      <c r="Z64" s="76"/>
      <c r="AA64" s="328"/>
      <c r="AC64" s="328"/>
      <c r="AE64" s="329"/>
      <c r="AF64" s="329"/>
      <c r="AG64" s="329"/>
      <c r="AK64" s="328"/>
      <c r="AL64" s="328"/>
      <c r="AM64" s="330"/>
      <c r="AN64" s="330"/>
      <c r="AO64" s="330"/>
      <c r="AP64" s="328"/>
      <c r="AQ64" s="328"/>
      <c r="AR64" s="328"/>
      <c r="AW64" s="330"/>
      <c r="AX64" s="330"/>
      <c r="AZ64" s="328"/>
      <c r="BA64" s="328"/>
      <c r="BF64" s="330"/>
      <c r="BG64" s="330"/>
      <c r="BI64" s="329"/>
      <c r="BJ64" s="329"/>
      <c r="BM64" s="331"/>
      <c r="BN64"/>
      <c r="BO64"/>
      <c r="BP64"/>
    </row>
    <row r="65" spans="10:68" x14ac:dyDescent="0.2">
      <c r="J65" s="40"/>
      <c r="L65" s="40"/>
      <c r="M65"/>
      <c r="N65" s="297"/>
      <c r="O65" s="297"/>
      <c r="P65" s="297"/>
      <c r="Q65" s="297"/>
      <c r="R65" s="297"/>
      <c r="S65" s="297"/>
      <c r="U65" s="297"/>
      <c r="V65" s="297"/>
      <c r="W65" s="297"/>
      <c r="X65"/>
      <c r="Y65" s="328"/>
      <c r="Z65" s="76"/>
      <c r="AA65" s="328"/>
      <c r="AC65" s="328"/>
      <c r="AE65" s="329"/>
      <c r="AF65" s="329"/>
      <c r="AG65" s="329"/>
      <c r="AK65" s="328"/>
      <c r="AL65" s="328"/>
      <c r="AM65" s="330"/>
      <c r="AN65" s="330"/>
      <c r="AO65" s="330"/>
      <c r="AP65" s="328"/>
      <c r="AQ65" s="328"/>
      <c r="AR65" s="328"/>
      <c r="AW65" s="330"/>
      <c r="AX65" s="330"/>
      <c r="AZ65" s="328"/>
      <c r="BA65" s="328"/>
      <c r="BF65" s="330"/>
      <c r="BG65" s="330"/>
      <c r="BI65" s="329"/>
      <c r="BJ65" s="329"/>
      <c r="BM65" s="331"/>
      <c r="BN65"/>
      <c r="BO65"/>
      <c r="BP65"/>
    </row>
    <row r="66" spans="10:68" x14ac:dyDescent="0.2">
      <c r="J66" s="40"/>
      <c r="L66" s="40"/>
      <c r="M66"/>
      <c r="N66" s="297"/>
      <c r="O66" s="297"/>
      <c r="P66" s="297"/>
      <c r="Q66" s="297"/>
      <c r="R66" s="297"/>
      <c r="S66" s="297"/>
      <c r="U66" s="297"/>
      <c r="V66" s="297"/>
      <c r="W66" s="297"/>
      <c r="X66"/>
      <c r="Y66" s="328"/>
      <c r="Z66" s="76"/>
      <c r="AA66" s="328"/>
      <c r="AC66" s="328"/>
      <c r="AE66" s="329"/>
      <c r="AF66" s="329"/>
      <c r="AG66" s="329"/>
      <c r="AK66" s="328"/>
      <c r="AL66" s="328"/>
      <c r="AM66" s="330"/>
      <c r="AN66" s="330"/>
      <c r="AO66" s="330"/>
      <c r="AP66" s="328"/>
      <c r="AQ66" s="328"/>
      <c r="AR66" s="328"/>
      <c r="AW66" s="330"/>
      <c r="AX66" s="330"/>
      <c r="AZ66" s="328"/>
      <c r="BA66" s="328"/>
      <c r="BF66" s="330"/>
      <c r="BG66" s="330"/>
      <c r="BI66" s="329"/>
      <c r="BJ66" s="329"/>
      <c r="BM66" s="331"/>
      <c r="BN66"/>
      <c r="BO66"/>
      <c r="BP66"/>
    </row>
    <row r="67" spans="10:68" x14ac:dyDescent="0.2">
      <c r="J67" s="40"/>
      <c r="L67" s="40"/>
      <c r="M67"/>
      <c r="N67" s="297"/>
      <c r="O67" s="297"/>
      <c r="P67" s="297"/>
      <c r="Q67" s="297"/>
      <c r="R67" s="297"/>
      <c r="S67" s="297"/>
      <c r="U67" s="297"/>
      <c r="V67" s="297"/>
      <c r="W67" s="297"/>
      <c r="X67"/>
      <c r="Y67" s="328"/>
      <c r="Z67" s="76"/>
      <c r="AA67" s="328"/>
      <c r="AC67" s="328"/>
      <c r="AE67" s="329"/>
      <c r="AF67" s="329"/>
      <c r="AG67" s="329"/>
      <c r="AK67" s="328"/>
      <c r="AL67" s="328"/>
      <c r="AM67" s="330"/>
      <c r="AN67" s="330"/>
      <c r="AO67" s="330"/>
      <c r="AP67" s="328"/>
      <c r="AQ67" s="328"/>
      <c r="AR67" s="328"/>
      <c r="AW67" s="330"/>
      <c r="AX67" s="330"/>
      <c r="AZ67" s="328"/>
      <c r="BA67" s="328"/>
      <c r="BF67" s="330"/>
      <c r="BG67" s="330"/>
      <c r="BI67" s="329"/>
      <c r="BJ67" s="329"/>
      <c r="BM67" s="331"/>
      <c r="BN67"/>
      <c r="BO67"/>
      <c r="BP67"/>
    </row>
    <row r="68" spans="10:68" x14ac:dyDescent="0.2">
      <c r="J68" s="40"/>
      <c r="L68" s="40"/>
      <c r="M68"/>
      <c r="N68" s="297"/>
      <c r="O68" s="297"/>
      <c r="P68" s="297"/>
      <c r="Q68" s="297"/>
      <c r="R68" s="297"/>
      <c r="S68" s="297"/>
      <c r="U68" s="297"/>
      <c r="V68" s="297"/>
      <c r="W68" s="297"/>
      <c r="X68"/>
      <c r="Y68" s="328"/>
      <c r="Z68" s="76"/>
      <c r="AA68" s="328"/>
      <c r="AC68" s="328"/>
      <c r="AE68" s="329"/>
      <c r="AF68" s="329"/>
      <c r="AG68" s="329"/>
      <c r="AK68" s="328"/>
      <c r="AL68" s="328"/>
      <c r="AM68" s="330"/>
      <c r="AN68" s="330"/>
      <c r="AO68" s="330"/>
      <c r="AP68" s="328"/>
      <c r="AQ68" s="328"/>
      <c r="AR68" s="328"/>
      <c r="AW68" s="330"/>
      <c r="AX68" s="330"/>
      <c r="AZ68" s="328"/>
      <c r="BA68" s="328"/>
      <c r="BF68" s="330"/>
      <c r="BG68" s="330"/>
      <c r="BI68" s="329"/>
      <c r="BJ68" s="329"/>
      <c r="BM68" s="331"/>
      <c r="BN68"/>
      <c r="BO68"/>
      <c r="BP68"/>
    </row>
    <row r="69" spans="10:68" x14ac:dyDescent="0.2">
      <c r="J69" s="40"/>
      <c r="L69" s="40"/>
      <c r="M69"/>
      <c r="N69" s="297"/>
      <c r="O69" s="297"/>
      <c r="P69" s="297"/>
      <c r="Q69" s="297"/>
      <c r="R69" s="297"/>
      <c r="S69" s="297"/>
      <c r="U69" s="297"/>
      <c r="V69" s="297"/>
      <c r="W69" s="297"/>
      <c r="X69"/>
      <c r="Y69" s="328"/>
      <c r="Z69" s="76"/>
      <c r="AA69" s="328"/>
      <c r="AC69" s="328"/>
      <c r="AE69" s="329"/>
      <c r="AF69" s="329"/>
      <c r="AG69" s="329"/>
      <c r="AK69" s="328"/>
      <c r="AL69" s="328"/>
      <c r="AM69" s="330"/>
      <c r="AN69" s="330"/>
      <c r="AO69" s="330"/>
      <c r="AP69" s="328"/>
      <c r="AQ69" s="328"/>
      <c r="AR69" s="328"/>
      <c r="AW69" s="330"/>
      <c r="AX69" s="330"/>
      <c r="AZ69" s="328"/>
      <c r="BA69" s="328"/>
      <c r="BF69" s="330"/>
      <c r="BG69" s="330"/>
      <c r="BI69" s="329"/>
      <c r="BJ69" s="329"/>
      <c r="BM69" s="331"/>
      <c r="BN69"/>
      <c r="BO69"/>
      <c r="BP69"/>
    </row>
    <row r="70" spans="10:68" x14ac:dyDescent="0.2">
      <c r="J70" s="40"/>
      <c r="L70" s="40"/>
      <c r="M70"/>
      <c r="N70" s="297"/>
      <c r="O70" s="297"/>
      <c r="P70" s="297"/>
      <c r="Q70" s="297"/>
      <c r="R70" s="297"/>
      <c r="S70" s="297"/>
      <c r="U70" s="297"/>
      <c r="V70" s="297"/>
      <c r="W70" s="297"/>
      <c r="X70"/>
      <c r="Y70" s="328"/>
      <c r="Z70" s="76"/>
      <c r="AA70" s="328"/>
      <c r="AC70" s="328"/>
      <c r="AE70" s="329"/>
      <c r="AF70" s="329"/>
      <c r="AG70" s="329"/>
      <c r="AK70" s="328"/>
      <c r="AL70" s="328"/>
      <c r="AM70" s="330"/>
      <c r="AN70" s="330"/>
      <c r="AO70" s="330"/>
      <c r="AP70" s="328"/>
      <c r="AQ70" s="328"/>
      <c r="AR70" s="328"/>
      <c r="AW70" s="330"/>
      <c r="AX70" s="330"/>
      <c r="AZ70" s="328"/>
      <c r="BA70" s="328"/>
      <c r="BF70" s="330"/>
      <c r="BG70" s="330"/>
      <c r="BI70" s="329"/>
      <c r="BJ70" s="329"/>
      <c r="BM70" s="331"/>
      <c r="BN70"/>
      <c r="BO70"/>
      <c r="BP70"/>
    </row>
    <row r="71" spans="10:68" x14ac:dyDescent="0.2">
      <c r="J71" s="40"/>
      <c r="L71" s="40"/>
      <c r="M71"/>
      <c r="N71" s="297"/>
      <c r="O71" s="297"/>
      <c r="P71" s="297"/>
      <c r="Q71" s="297"/>
      <c r="R71" s="297"/>
      <c r="S71" s="297"/>
      <c r="U71" s="297"/>
      <c r="V71" s="297"/>
      <c r="W71" s="297"/>
      <c r="X71"/>
      <c r="Y71" s="328"/>
      <c r="Z71" s="76"/>
      <c r="AA71" s="328"/>
      <c r="AC71" s="328"/>
      <c r="AE71" s="329"/>
      <c r="AF71" s="329"/>
      <c r="AG71" s="329"/>
      <c r="AK71" s="328"/>
      <c r="AL71" s="328"/>
      <c r="AM71" s="330"/>
      <c r="AN71" s="330"/>
      <c r="AO71" s="330"/>
      <c r="AP71" s="328"/>
      <c r="AQ71" s="328"/>
      <c r="AR71" s="328"/>
      <c r="AW71" s="330"/>
      <c r="AX71" s="330"/>
      <c r="AZ71" s="328"/>
      <c r="BA71" s="328"/>
      <c r="BF71" s="330"/>
      <c r="BG71" s="330"/>
      <c r="BI71" s="329"/>
      <c r="BJ71" s="329"/>
      <c r="BM71" s="331"/>
      <c r="BN71"/>
      <c r="BO71"/>
      <c r="BP71"/>
    </row>
    <row r="72" spans="10:68" x14ac:dyDescent="0.2">
      <c r="J72" s="40"/>
      <c r="L72" s="40"/>
      <c r="M72"/>
      <c r="N72" s="297"/>
      <c r="O72" s="297"/>
      <c r="P72" s="297"/>
      <c r="Q72" s="297"/>
      <c r="R72" s="297"/>
      <c r="S72" s="297"/>
      <c r="U72" s="297"/>
      <c r="V72" s="297"/>
      <c r="W72" s="297"/>
      <c r="X72"/>
      <c r="Y72" s="328"/>
      <c r="Z72" s="76"/>
      <c r="AA72" s="328"/>
      <c r="AC72" s="328"/>
      <c r="AE72" s="329"/>
      <c r="AF72" s="329"/>
      <c r="AG72" s="329"/>
      <c r="AK72" s="328"/>
      <c r="AL72" s="328"/>
      <c r="AM72" s="330"/>
      <c r="AN72" s="330"/>
      <c r="AO72" s="330"/>
      <c r="AP72" s="328"/>
      <c r="AQ72" s="328"/>
      <c r="AR72" s="328"/>
      <c r="AW72" s="330"/>
      <c r="AX72" s="330"/>
      <c r="AZ72" s="328"/>
      <c r="BA72" s="328"/>
      <c r="BF72" s="330"/>
      <c r="BG72" s="330"/>
      <c r="BI72" s="329"/>
      <c r="BJ72" s="329"/>
      <c r="BM72" s="331"/>
      <c r="BN72"/>
      <c r="BO72"/>
      <c r="BP72"/>
    </row>
    <row r="73" spans="10:68" x14ac:dyDescent="0.2">
      <c r="J73" s="40"/>
      <c r="L73" s="40"/>
      <c r="M73"/>
      <c r="N73" s="297"/>
      <c r="O73" s="297"/>
      <c r="P73" s="297"/>
      <c r="Q73" s="297"/>
      <c r="R73" s="297"/>
      <c r="S73" s="297"/>
      <c r="U73" s="297"/>
      <c r="V73" s="297"/>
      <c r="W73" s="297"/>
      <c r="X73"/>
      <c r="Y73" s="328"/>
      <c r="Z73" s="76"/>
      <c r="AA73" s="328"/>
      <c r="AC73" s="328"/>
      <c r="AE73" s="329"/>
      <c r="AF73" s="329"/>
      <c r="AG73" s="329"/>
      <c r="AK73" s="328"/>
      <c r="AL73" s="328"/>
      <c r="AM73" s="330"/>
      <c r="AN73" s="330"/>
      <c r="AO73" s="330"/>
      <c r="AP73" s="328"/>
      <c r="AQ73" s="328"/>
      <c r="AR73" s="328"/>
      <c r="AW73" s="330"/>
      <c r="AX73" s="330"/>
      <c r="AZ73" s="328"/>
      <c r="BA73" s="328"/>
      <c r="BF73" s="330"/>
      <c r="BG73" s="330"/>
      <c r="BI73" s="329"/>
      <c r="BJ73" s="329"/>
      <c r="BM73" s="331"/>
      <c r="BN73"/>
      <c r="BO73"/>
      <c r="BP73"/>
    </row>
    <row r="74" spans="10:68" x14ac:dyDescent="0.2">
      <c r="J74" s="40"/>
      <c r="L74" s="40"/>
      <c r="M74"/>
      <c r="N74" s="297"/>
      <c r="O74" s="297"/>
      <c r="P74" s="297"/>
      <c r="Q74" s="297"/>
      <c r="R74" s="297"/>
      <c r="S74" s="297"/>
      <c r="U74" s="297"/>
      <c r="V74" s="297"/>
      <c r="W74" s="297"/>
      <c r="X74"/>
      <c r="Y74" s="328"/>
      <c r="Z74" s="76"/>
      <c r="AA74" s="328"/>
      <c r="AC74" s="328"/>
      <c r="AE74" s="329"/>
      <c r="AF74" s="329"/>
      <c r="AG74" s="329"/>
      <c r="AK74" s="328"/>
      <c r="AL74" s="328"/>
      <c r="AM74" s="330"/>
      <c r="AN74" s="330"/>
      <c r="AO74" s="330"/>
      <c r="AP74" s="328"/>
      <c r="AQ74" s="328"/>
      <c r="AR74" s="328"/>
      <c r="AW74" s="330"/>
      <c r="AX74" s="330"/>
      <c r="AZ74" s="328"/>
      <c r="BA74" s="328"/>
      <c r="BF74" s="330"/>
      <c r="BG74" s="330"/>
      <c r="BI74" s="329"/>
      <c r="BJ74" s="329"/>
      <c r="BM74" s="331"/>
      <c r="BN74"/>
      <c r="BO74"/>
      <c r="BP74"/>
    </row>
    <row r="75" spans="10:68" x14ac:dyDescent="0.2">
      <c r="J75" s="40"/>
      <c r="L75" s="40"/>
      <c r="M75"/>
      <c r="N75" s="297"/>
      <c r="O75" s="297"/>
      <c r="P75" s="297"/>
      <c r="Q75" s="297"/>
      <c r="R75" s="297"/>
      <c r="S75" s="297"/>
      <c r="U75" s="297"/>
      <c r="V75" s="297"/>
      <c r="W75" s="297"/>
      <c r="X75"/>
      <c r="Y75" s="328"/>
      <c r="Z75" s="76"/>
      <c r="AA75" s="328"/>
      <c r="AC75" s="328"/>
      <c r="AE75" s="329"/>
      <c r="AF75" s="329"/>
      <c r="AG75" s="329"/>
      <c r="AK75" s="328"/>
      <c r="AL75" s="328"/>
      <c r="AM75" s="330"/>
      <c r="AN75" s="330"/>
      <c r="AO75" s="330"/>
      <c r="AP75" s="328"/>
      <c r="AQ75" s="328"/>
      <c r="AR75" s="328"/>
      <c r="AW75" s="330"/>
      <c r="AX75" s="330"/>
      <c r="AZ75" s="328"/>
      <c r="BA75" s="328"/>
      <c r="BF75" s="330"/>
      <c r="BG75" s="330"/>
      <c r="BI75" s="329"/>
      <c r="BJ75" s="329"/>
      <c r="BM75" s="331"/>
      <c r="BN75"/>
      <c r="BO75"/>
      <c r="BP75"/>
    </row>
    <row r="76" spans="10:68" x14ac:dyDescent="0.2">
      <c r="J76" s="40"/>
      <c r="L76" s="40"/>
      <c r="M76"/>
      <c r="N76" s="297"/>
      <c r="O76" s="297"/>
      <c r="P76" s="297"/>
      <c r="Q76" s="297"/>
      <c r="R76" s="297"/>
      <c r="S76" s="297"/>
      <c r="U76" s="297"/>
      <c r="V76" s="297"/>
      <c r="W76" s="297"/>
      <c r="X76"/>
      <c r="Y76" s="328"/>
      <c r="Z76" s="76"/>
      <c r="AA76" s="328"/>
      <c r="AC76" s="328"/>
      <c r="AE76" s="329"/>
      <c r="AF76" s="329"/>
      <c r="AG76" s="329"/>
      <c r="AK76" s="328"/>
      <c r="AL76" s="328"/>
      <c r="AM76" s="330"/>
      <c r="AN76" s="330"/>
      <c r="AO76" s="330"/>
      <c r="AP76" s="328"/>
      <c r="AQ76" s="328"/>
      <c r="AR76" s="328"/>
      <c r="AW76" s="330"/>
      <c r="AX76" s="330"/>
      <c r="AZ76" s="328"/>
      <c r="BA76" s="328"/>
      <c r="BF76" s="330"/>
      <c r="BG76" s="330"/>
      <c r="BI76" s="329"/>
      <c r="BJ76" s="329"/>
      <c r="BM76" s="331"/>
      <c r="BN76"/>
      <c r="BO76"/>
      <c r="BP76"/>
    </row>
    <row r="77" spans="10:68" x14ac:dyDescent="0.2">
      <c r="J77" s="40"/>
      <c r="L77" s="40"/>
      <c r="M77"/>
      <c r="N77" s="297"/>
      <c r="O77" s="297"/>
      <c r="P77" s="297"/>
      <c r="Q77" s="297"/>
      <c r="R77" s="297"/>
      <c r="S77" s="297"/>
      <c r="U77" s="297"/>
      <c r="V77" s="297"/>
      <c r="W77" s="297"/>
      <c r="X77"/>
      <c r="Y77" s="328"/>
      <c r="Z77" s="76"/>
      <c r="AA77" s="328"/>
      <c r="AC77" s="328"/>
      <c r="AE77" s="329"/>
      <c r="AF77" s="329"/>
      <c r="AG77" s="329"/>
      <c r="AK77" s="328"/>
      <c r="AL77" s="328"/>
      <c r="AM77" s="330"/>
      <c r="AN77" s="330"/>
      <c r="AO77" s="330"/>
      <c r="AP77" s="328"/>
      <c r="AQ77" s="328"/>
      <c r="AR77" s="328"/>
      <c r="AW77" s="330"/>
      <c r="AX77" s="330"/>
      <c r="AZ77" s="328"/>
      <c r="BA77" s="328"/>
      <c r="BF77" s="330"/>
      <c r="BG77" s="330"/>
      <c r="BI77" s="329"/>
      <c r="BJ77" s="329"/>
      <c r="BM77" s="331"/>
      <c r="BN77"/>
      <c r="BO77"/>
      <c r="BP77"/>
    </row>
    <row r="78" spans="10:68" x14ac:dyDescent="0.2">
      <c r="J78" s="40"/>
      <c r="L78" s="40"/>
      <c r="M78"/>
      <c r="N78" s="297"/>
      <c r="O78" s="297"/>
      <c r="P78" s="297"/>
      <c r="Q78" s="297"/>
      <c r="R78" s="297"/>
      <c r="S78" s="297"/>
      <c r="U78" s="297"/>
      <c r="V78" s="297"/>
      <c r="W78" s="297"/>
      <c r="X78"/>
      <c r="Y78" s="328"/>
      <c r="Z78" s="76"/>
      <c r="AA78" s="328"/>
      <c r="AC78" s="328"/>
      <c r="AE78" s="329"/>
      <c r="AF78" s="329"/>
      <c r="AG78" s="329"/>
      <c r="AK78" s="328"/>
      <c r="AL78" s="328"/>
      <c r="AM78" s="330"/>
      <c r="AN78" s="330"/>
      <c r="AO78" s="330"/>
      <c r="AP78" s="328"/>
      <c r="AQ78" s="328"/>
      <c r="AR78" s="328"/>
      <c r="AW78" s="330"/>
      <c r="AX78" s="330"/>
      <c r="AZ78" s="328"/>
      <c r="BA78" s="328"/>
      <c r="BF78" s="330"/>
      <c r="BG78" s="330"/>
      <c r="BI78" s="329"/>
      <c r="BJ78" s="329"/>
      <c r="BM78" s="331"/>
      <c r="BN78"/>
      <c r="BO78"/>
      <c r="BP78"/>
    </row>
    <row r="79" spans="10:68" x14ac:dyDescent="0.2">
      <c r="J79" s="40"/>
      <c r="L79" s="40"/>
      <c r="M79"/>
      <c r="N79" s="297"/>
      <c r="O79" s="297"/>
      <c r="P79" s="297"/>
      <c r="Q79" s="297"/>
      <c r="R79" s="297"/>
      <c r="S79" s="297"/>
      <c r="U79" s="297"/>
      <c r="V79" s="297"/>
      <c r="W79" s="297"/>
      <c r="X79"/>
      <c r="Y79" s="328"/>
      <c r="Z79" s="76"/>
      <c r="AA79" s="328"/>
      <c r="AC79" s="328"/>
      <c r="AE79" s="329"/>
      <c r="AF79" s="329"/>
      <c r="AG79" s="329"/>
      <c r="AK79" s="328"/>
      <c r="AL79" s="328"/>
      <c r="AM79" s="330"/>
      <c r="AN79" s="330"/>
      <c r="AO79" s="330"/>
      <c r="AP79" s="328"/>
      <c r="AQ79" s="328"/>
      <c r="AR79" s="328"/>
      <c r="AW79" s="330"/>
      <c r="AX79" s="330"/>
      <c r="AZ79" s="328"/>
      <c r="BA79" s="328"/>
      <c r="BF79" s="330"/>
      <c r="BG79" s="330"/>
      <c r="BI79" s="329"/>
      <c r="BJ79" s="329"/>
      <c r="BM79" s="331"/>
      <c r="BN79"/>
      <c r="BO79"/>
      <c r="BP79"/>
    </row>
    <row r="80" spans="10:68" x14ac:dyDescent="0.2">
      <c r="J80" s="40"/>
      <c r="L80" s="40"/>
      <c r="M80"/>
      <c r="N80" s="297"/>
      <c r="O80" s="297"/>
      <c r="P80" s="297"/>
      <c r="Q80" s="297"/>
      <c r="R80" s="297"/>
      <c r="S80" s="297"/>
      <c r="U80" s="297"/>
      <c r="V80" s="297"/>
      <c r="W80" s="297"/>
      <c r="X80"/>
      <c r="Y80" s="328"/>
      <c r="Z80" s="76"/>
      <c r="AA80" s="328"/>
      <c r="AC80" s="328"/>
      <c r="AE80" s="329"/>
      <c r="AF80" s="329"/>
      <c r="AG80" s="329"/>
      <c r="AK80" s="328"/>
      <c r="AL80" s="328"/>
      <c r="AM80" s="330"/>
      <c r="AN80" s="330"/>
      <c r="AO80" s="330"/>
      <c r="AP80" s="328"/>
      <c r="AQ80" s="328"/>
      <c r="AR80" s="328"/>
      <c r="AW80" s="330"/>
      <c r="AX80" s="330"/>
      <c r="AZ80" s="328"/>
      <c r="BA80" s="328"/>
      <c r="BF80" s="330"/>
      <c r="BG80" s="330"/>
      <c r="BI80" s="329"/>
      <c r="BJ80" s="329"/>
      <c r="BM80" s="331"/>
      <c r="BN80"/>
      <c r="BO80"/>
      <c r="BP80"/>
    </row>
    <row r="81" spans="10:68" x14ac:dyDescent="0.2">
      <c r="J81" s="40"/>
      <c r="L81" s="40"/>
      <c r="M81"/>
      <c r="N81" s="297"/>
      <c r="O81" s="297"/>
      <c r="P81" s="297"/>
      <c r="Q81" s="297"/>
      <c r="R81" s="297"/>
      <c r="S81" s="297"/>
      <c r="U81" s="297"/>
      <c r="V81" s="297"/>
      <c r="W81" s="297"/>
      <c r="X81"/>
      <c r="Y81" s="328"/>
      <c r="Z81" s="76"/>
      <c r="AA81" s="328"/>
      <c r="AC81" s="328"/>
      <c r="AE81" s="329"/>
      <c r="AF81" s="329"/>
      <c r="AG81" s="329"/>
      <c r="AK81" s="328"/>
      <c r="AL81" s="328"/>
      <c r="AM81" s="330"/>
      <c r="AN81" s="330"/>
      <c r="AO81" s="330"/>
      <c r="AP81" s="328"/>
      <c r="AQ81" s="328"/>
      <c r="AR81" s="328"/>
      <c r="AW81" s="330"/>
      <c r="AX81" s="330"/>
      <c r="AZ81" s="328"/>
      <c r="BA81" s="328"/>
      <c r="BF81" s="330"/>
      <c r="BG81" s="330"/>
      <c r="BI81" s="329"/>
      <c r="BJ81" s="329"/>
      <c r="BM81" s="331"/>
      <c r="BN81"/>
      <c r="BO81"/>
      <c r="BP81"/>
    </row>
    <row r="82" spans="10:68" x14ac:dyDescent="0.2">
      <c r="J82" s="40"/>
      <c r="L82" s="40"/>
      <c r="M82"/>
      <c r="N82" s="297"/>
      <c r="O82" s="297"/>
      <c r="P82" s="297"/>
      <c r="Q82" s="297"/>
      <c r="R82" s="297"/>
      <c r="S82" s="297"/>
      <c r="U82" s="297"/>
      <c r="V82" s="297"/>
      <c r="W82" s="297"/>
      <c r="X82"/>
      <c r="Y82" s="328"/>
      <c r="Z82" s="76"/>
      <c r="AA82" s="328"/>
      <c r="AC82" s="328"/>
      <c r="AE82" s="329"/>
      <c r="AF82" s="329"/>
      <c r="AG82" s="329"/>
      <c r="AK82" s="328"/>
      <c r="AL82" s="328"/>
      <c r="AM82" s="330"/>
      <c r="AN82" s="330"/>
      <c r="AO82" s="330"/>
      <c r="AP82" s="328"/>
      <c r="AQ82" s="328"/>
      <c r="AR82" s="328"/>
      <c r="AW82" s="330"/>
      <c r="AX82" s="330"/>
      <c r="AZ82" s="328"/>
      <c r="BA82" s="328"/>
      <c r="BF82" s="330"/>
      <c r="BG82" s="330"/>
      <c r="BI82" s="329"/>
      <c r="BJ82" s="329"/>
      <c r="BM82" s="331"/>
      <c r="BN82"/>
      <c r="BO82"/>
      <c r="BP82"/>
    </row>
    <row r="83" spans="10:68" x14ac:dyDescent="0.2">
      <c r="J83" s="40"/>
      <c r="L83" s="40"/>
      <c r="M83"/>
      <c r="N83" s="297"/>
      <c r="O83" s="297"/>
      <c r="P83" s="297"/>
      <c r="Q83" s="297"/>
      <c r="R83" s="297"/>
      <c r="S83" s="297"/>
      <c r="U83" s="297"/>
      <c r="V83" s="297"/>
      <c r="W83" s="297"/>
      <c r="X83"/>
      <c r="Y83" s="328"/>
      <c r="Z83" s="76"/>
      <c r="AA83" s="328"/>
      <c r="AC83" s="328"/>
      <c r="AE83" s="329"/>
      <c r="AF83" s="329"/>
      <c r="AG83" s="329"/>
      <c r="AK83" s="328"/>
      <c r="AL83" s="328"/>
      <c r="AM83" s="330"/>
      <c r="AN83" s="330"/>
      <c r="AO83" s="330"/>
      <c r="AP83" s="328"/>
      <c r="AQ83" s="328"/>
      <c r="AR83" s="328"/>
      <c r="AW83" s="330"/>
      <c r="AX83" s="330"/>
      <c r="AZ83" s="328"/>
      <c r="BA83" s="328"/>
      <c r="BF83" s="330"/>
      <c r="BG83" s="330"/>
      <c r="BI83" s="329"/>
      <c r="BJ83" s="329"/>
      <c r="BM83" s="331"/>
      <c r="BN83"/>
      <c r="BO83"/>
      <c r="BP83"/>
    </row>
    <row r="84" spans="10:68" x14ac:dyDescent="0.2">
      <c r="J84" s="40"/>
      <c r="L84" s="40"/>
      <c r="M84"/>
      <c r="N84" s="297"/>
      <c r="O84" s="297"/>
      <c r="P84" s="297"/>
      <c r="Q84" s="297"/>
      <c r="R84" s="297"/>
      <c r="S84" s="297"/>
      <c r="U84" s="297"/>
      <c r="V84" s="297"/>
      <c r="W84" s="297"/>
      <c r="X84"/>
      <c r="Y84" s="328"/>
      <c r="Z84" s="76"/>
      <c r="AA84" s="328"/>
      <c r="AC84" s="328"/>
      <c r="AE84" s="329"/>
      <c r="AF84" s="329"/>
      <c r="AG84" s="329"/>
      <c r="AK84" s="328"/>
      <c r="AL84" s="328"/>
      <c r="AM84" s="330"/>
      <c r="AN84" s="330"/>
      <c r="AO84" s="330"/>
      <c r="AP84" s="328"/>
      <c r="AQ84" s="328"/>
      <c r="AR84" s="328"/>
      <c r="AW84" s="330"/>
      <c r="AX84" s="330"/>
      <c r="AZ84" s="328"/>
      <c r="BA84" s="328"/>
      <c r="BF84" s="330"/>
      <c r="BG84" s="330"/>
      <c r="BI84" s="329"/>
      <c r="BJ84" s="329"/>
      <c r="BM84" s="331"/>
      <c r="BN84"/>
      <c r="BO84"/>
      <c r="BP84"/>
    </row>
    <row r="85" spans="10:68" x14ac:dyDescent="0.2">
      <c r="J85" s="40"/>
      <c r="L85" s="40"/>
      <c r="M85"/>
      <c r="N85" s="297"/>
      <c r="O85" s="297"/>
      <c r="P85" s="297"/>
      <c r="Q85" s="297"/>
      <c r="R85" s="297"/>
      <c r="S85" s="297"/>
      <c r="U85" s="297"/>
      <c r="V85" s="297"/>
      <c r="W85" s="297"/>
      <c r="X85"/>
      <c r="Y85" s="328"/>
      <c r="Z85" s="76"/>
      <c r="AA85" s="328"/>
      <c r="AC85" s="328"/>
      <c r="AE85" s="329"/>
      <c r="AF85" s="329"/>
      <c r="AG85" s="329"/>
      <c r="AK85" s="328"/>
      <c r="AL85" s="328"/>
      <c r="AM85" s="330"/>
      <c r="AN85" s="330"/>
      <c r="AO85" s="330"/>
      <c r="AP85" s="328"/>
      <c r="AQ85" s="328"/>
      <c r="AR85" s="328"/>
      <c r="AW85" s="330"/>
      <c r="AX85" s="330"/>
      <c r="AZ85" s="328"/>
      <c r="BA85" s="328"/>
      <c r="BF85" s="330"/>
      <c r="BG85" s="330"/>
      <c r="BI85" s="329"/>
      <c r="BJ85" s="329"/>
      <c r="BM85" s="331"/>
      <c r="BN85"/>
      <c r="BO85"/>
      <c r="BP85"/>
    </row>
    <row r="86" spans="10:68" x14ac:dyDescent="0.2">
      <c r="J86" s="40"/>
      <c r="L86" s="40"/>
      <c r="M86"/>
      <c r="N86" s="297"/>
      <c r="O86" s="297"/>
      <c r="P86" s="297"/>
      <c r="Q86" s="297"/>
      <c r="R86" s="297"/>
      <c r="S86" s="297"/>
      <c r="U86" s="297"/>
      <c r="V86" s="297"/>
      <c r="W86" s="297"/>
      <c r="X86"/>
      <c r="Y86" s="328"/>
      <c r="Z86" s="76"/>
      <c r="AA86" s="328"/>
      <c r="AC86" s="328"/>
      <c r="AE86" s="329"/>
      <c r="AF86" s="329"/>
      <c r="AG86" s="329"/>
      <c r="AK86" s="328"/>
      <c r="AL86" s="328"/>
      <c r="AM86" s="330"/>
      <c r="AN86" s="330"/>
      <c r="AO86" s="330"/>
      <c r="AP86" s="328"/>
      <c r="AQ86" s="328"/>
      <c r="AR86" s="328"/>
      <c r="AW86" s="330"/>
      <c r="AX86" s="330"/>
      <c r="AZ86" s="328"/>
      <c r="BA86" s="328"/>
      <c r="BF86" s="330"/>
      <c r="BG86" s="330"/>
      <c r="BI86" s="329"/>
      <c r="BJ86" s="329"/>
      <c r="BM86" s="331"/>
      <c r="BN86"/>
      <c r="BO86"/>
      <c r="BP86"/>
    </row>
    <row r="87" spans="10:68" x14ac:dyDescent="0.2">
      <c r="J87" s="40"/>
      <c r="L87" s="40"/>
      <c r="M87"/>
      <c r="N87" s="297"/>
      <c r="O87" s="297"/>
      <c r="P87" s="297"/>
      <c r="Q87" s="297"/>
      <c r="R87" s="297"/>
      <c r="S87" s="297"/>
      <c r="U87" s="297"/>
      <c r="V87" s="297"/>
      <c r="W87" s="297"/>
      <c r="X87"/>
      <c r="Y87" s="328"/>
      <c r="Z87" s="76"/>
      <c r="AA87" s="328"/>
      <c r="AC87" s="328"/>
      <c r="AE87" s="329"/>
      <c r="AF87" s="329"/>
      <c r="AG87" s="329"/>
      <c r="AK87" s="328"/>
      <c r="AL87" s="328"/>
      <c r="AM87" s="330"/>
      <c r="AN87" s="330"/>
      <c r="AO87" s="330"/>
      <c r="AP87" s="328"/>
      <c r="AQ87" s="328"/>
      <c r="AR87" s="328"/>
      <c r="AW87" s="330"/>
      <c r="AX87" s="330"/>
      <c r="AZ87" s="328"/>
      <c r="BA87" s="328"/>
      <c r="BF87" s="330"/>
      <c r="BG87" s="330"/>
      <c r="BI87" s="329"/>
      <c r="BJ87" s="329"/>
      <c r="BM87" s="331"/>
      <c r="BN87"/>
      <c r="BO87"/>
      <c r="BP87"/>
    </row>
    <row r="88" spans="10:68" x14ac:dyDescent="0.2">
      <c r="J88" s="40"/>
      <c r="L88" s="40"/>
      <c r="M88"/>
      <c r="N88" s="297"/>
      <c r="O88" s="297"/>
      <c r="P88" s="297"/>
      <c r="Q88" s="297"/>
      <c r="R88" s="297"/>
      <c r="S88" s="297"/>
      <c r="U88" s="297"/>
      <c r="V88" s="297"/>
      <c r="W88" s="297"/>
      <c r="X88"/>
      <c r="Y88" s="328"/>
      <c r="Z88" s="76"/>
      <c r="AA88" s="328"/>
      <c r="AC88" s="328"/>
      <c r="AE88" s="329"/>
      <c r="AF88" s="329"/>
      <c r="AG88" s="329"/>
      <c r="AK88" s="328"/>
      <c r="AL88" s="328"/>
      <c r="AM88" s="330"/>
      <c r="AN88" s="330"/>
      <c r="AO88" s="330"/>
      <c r="AP88" s="328"/>
      <c r="AQ88" s="328"/>
      <c r="AR88" s="328"/>
      <c r="AW88" s="330"/>
      <c r="AX88" s="330"/>
      <c r="AZ88" s="328"/>
      <c r="BA88" s="328"/>
      <c r="BF88" s="330"/>
      <c r="BG88" s="330"/>
      <c r="BI88" s="329"/>
      <c r="BJ88" s="329"/>
      <c r="BM88" s="331"/>
      <c r="BN88"/>
      <c r="BO88"/>
      <c r="BP88"/>
    </row>
    <row r="89" spans="10:68" x14ac:dyDescent="0.2">
      <c r="J89" s="40"/>
      <c r="L89" s="40"/>
      <c r="M89"/>
      <c r="N89" s="297"/>
      <c r="O89" s="297"/>
      <c r="P89" s="297"/>
      <c r="Q89" s="297"/>
      <c r="R89" s="297"/>
      <c r="S89" s="297"/>
      <c r="U89" s="297"/>
      <c r="V89" s="297"/>
      <c r="W89" s="297"/>
      <c r="X89"/>
      <c r="Y89" s="328"/>
      <c r="Z89" s="76"/>
      <c r="AA89" s="328"/>
      <c r="AC89" s="328"/>
      <c r="AE89" s="329"/>
      <c r="AF89" s="329"/>
      <c r="AG89" s="329"/>
      <c r="AK89" s="328"/>
      <c r="AL89" s="328"/>
      <c r="AM89" s="330"/>
      <c r="AN89" s="330"/>
      <c r="AO89" s="330"/>
      <c r="AP89" s="328"/>
      <c r="AQ89" s="328"/>
      <c r="AR89" s="328"/>
      <c r="AW89" s="330"/>
      <c r="AX89" s="330"/>
      <c r="AZ89" s="328"/>
      <c r="BA89" s="328"/>
      <c r="BF89" s="330"/>
      <c r="BG89" s="330"/>
      <c r="BI89" s="329"/>
      <c r="BJ89" s="329"/>
      <c r="BM89" s="331"/>
      <c r="BN89"/>
      <c r="BO89"/>
      <c r="BP89"/>
    </row>
    <row r="90" spans="10:68" x14ac:dyDescent="0.2">
      <c r="J90" s="40"/>
      <c r="L90" s="40"/>
      <c r="M90"/>
      <c r="N90" s="297"/>
      <c r="O90" s="297"/>
      <c r="P90" s="297"/>
      <c r="Q90" s="297"/>
      <c r="R90" s="297"/>
      <c r="S90" s="297"/>
      <c r="U90" s="297"/>
      <c r="V90" s="297"/>
      <c r="W90" s="297"/>
      <c r="X90"/>
      <c r="Y90" s="328"/>
      <c r="Z90" s="76"/>
      <c r="AA90" s="328"/>
      <c r="AC90" s="328"/>
      <c r="AE90" s="329"/>
      <c r="AF90" s="329"/>
      <c r="AG90" s="329"/>
      <c r="AK90" s="328"/>
      <c r="AL90" s="328"/>
      <c r="AM90" s="330"/>
      <c r="AN90" s="330"/>
      <c r="AO90" s="330"/>
      <c r="AP90" s="328"/>
      <c r="AQ90" s="328"/>
      <c r="AR90" s="328"/>
      <c r="AW90" s="330"/>
      <c r="AX90" s="330"/>
      <c r="AZ90" s="328"/>
      <c r="BA90" s="328"/>
      <c r="BF90" s="330"/>
      <c r="BG90" s="330"/>
      <c r="BI90" s="329"/>
      <c r="BJ90" s="329"/>
      <c r="BM90" s="331"/>
      <c r="BN90"/>
      <c r="BO90"/>
      <c r="BP90"/>
    </row>
    <row r="91" spans="10:68" x14ac:dyDescent="0.2">
      <c r="J91" s="40"/>
      <c r="L91" s="40"/>
      <c r="M91"/>
      <c r="N91" s="297"/>
      <c r="O91" s="297"/>
      <c r="P91" s="297"/>
      <c r="Q91" s="297"/>
      <c r="R91" s="297"/>
      <c r="S91" s="297"/>
      <c r="U91" s="297"/>
      <c r="V91" s="297"/>
      <c r="W91" s="297"/>
      <c r="X91"/>
      <c r="Y91" s="328"/>
      <c r="Z91" s="76"/>
      <c r="AA91" s="328"/>
      <c r="AC91" s="328"/>
      <c r="AE91" s="329"/>
      <c r="AF91" s="329"/>
      <c r="AG91" s="329"/>
      <c r="AK91" s="328"/>
      <c r="AL91" s="328"/>
      <c r="AM91" s="330"/>
      <c r="AN91" s="330"/>
      <c r="AO91" s="330"/>
      <c r="AP91" s="328"/>
      <c r="AQ91" s="328"/>
      <c r="AR91" s="328"/>
      <c r="AW91" s="330"/>
      <c r="AX91" s="330"/>
      <c r="AZ91" s="328"/>
      <c r="BA91" s="328"/>
      <c r="BF91" s="330"/>
      <c r="BG91" s="330"/>
      <c r="BI91" s="329"/>
      <c r="BJ91" s="329"/>
      <c r="BM91" s="331"/>
      <c r="BN91"/>
      <c r="BO91"/>
      <c r="BP91"/>
    </row>
    <row r="92" spans="10:68" x14ac:dyDescent="0.2">
      <c r="J92" s="40"/>
      <c r="L92" s="40"/>
      <c r="M92"/>
      <c r="N92" s="297"/>
      <c r="O92" s="297"/>
      <c r="P92" s="297"/>
      <c r="Q92" s="297"/>
      <c r="R92" s="297"/>
      <c r="S92" s="297"/>
      <c r="U92" s="297"/>
      <c r="V92" s="297"/>
      <c r="W92" s="297"/>
      <c r="X92"/>
      <c r="Y92" s="328"/>
      <c r="Z92" s="76"/>
      <c r="AA92" s="328"/>
      <c r="AC92" s="328"/>
      <c r="AE92" s="329"/>
      <c r="AF92" s="329"/>
      <c r="AG92" s="329"/>
      <c r="AK92" s="328"/>
      <c r="AL92" s="328"/>
      <c r="AM92" s="330"/>
      <c r="AN92" s="330"/>
      <c r="AO92" s="330"/>
      <c r="AP92" s="328"/>
      <c r="AQ92" s="328"/>
      <c r="AR92" s="328"/>
      <c r="AW92" s="330"/>
      <c r="AX92" s="330"/>
      <c r="AZ92" s="328"/>
      <c r="BA92" s="328"/>
      <c r="BF92" s="330"/>
      <c r="BG92" s="330"/>
      <c r="BI92" s="329"/>
      <c r="BJ92" s="329"/>
      <c r="BM92" s="331"/>
      <c r="BN92"/>
      <c r="BO92"/>
      <c r="BP92"/>
    </row>
    <row r="93" spans="10:68" x14ac:dyDescent="0.2">
      <c r="J93" s="40"/>
      <c r="L93" s="40"/>
      <c r="M93"/>
      <c r="N93" s="297"/>
      <c r="O93" s="297"/>
      <c r="P93" s="297"/>
      <c r="Q93" s="297"/>
      <c r="R93" s="297"/>
      <c r="S93" s="297"/>
      <c r="U93" s="297"/>
      <c r="V93" s="297"/>
      <c r="W93" s="297"/>
      <c r="X93"/>
      <c r="Y93" s="328"/>
      <c r="Z93" s="76"/>
      <c r="AA93" s="328"/>
      <c r="AC93" s="328"/>
      <c r="AE93" s="329"/>
      <c r="AF93" s="329"/>
      <c r="AG93" s="329"/>
      <c r="AK93" s="328"/>
      <c r="AL93" s="328"/>
      <c r="AM93" s="330"/>
      <c r="AN93" s="330"/>
      <c r="AO93" s="330"/>
      <c r="AP93" s="328"/>
      <c r="AQ93" s="328"/>
      <c r="AR93" s="328"/>
      <c r="AW93" s="330"/>
      <c r="AX93" s="330"/>
      <c r="AZ93" s="328"/>
      <c r="BA93" s="328"/>
      <c r="BF93" s="330"/>
      <c r="BG93" s="330"/>
      <c r="BI93" s="329"/>
      <c r="BJ93" s="329"/>
      <c r="BM93" s="331"/>
      <c r="BN93"/>
      <c r="BO93"/>
      <c r="BP93"/>
    </row>
    <row r="94" spans="10:68" x14ac:dyDescent="0.2">
      <c r="J94" s="40"/>
      <c r="L94" s="40"/>
      <c r="M94"/>
      <c r="N94" s="297"/>
      <c r="O94" s="297"/>
      <c r="P94" s="297"/>
      <c r="Q94" s="297"/>
      <c r="R94" s="297"/>
      <c r="S94" s="297"/>
      <c r="U94" s="297"/>
      <c r="V94" s="297"/>
      <c r="W94" s="297"/>
      <c r="X94"/>
      <c r="Y94" s="328"/>
      <c r="Z94" s="76"/>
      <c r="AA94" s="328"/>
      <c r="AC94" s="328"/>
      <c r="AE94" s="329"/>
      <c r="AF94" s="329"/>
      <c r="AG94" s="329"/>
      <c r="AK94" s="328"/>
      <c r="AL94" s="328"/>
      <c r="AM94" s="330"/>
      <c r="AN94" s="330"/>
      <c r="AO94" s="330"/>
      <c r="AP94" s="328"/>
      <c r="AQ94" s="328"/>
      <c r="AR94" s="328"/>
      <c r="AW94" s="330"/>
      <c r="AX94" s="330"/>
      <c r="AZ94" s="328"/>
      <c r="BA94" s="328"/>
      <c r="BF94" s="330"/>
      <c r="BG94" s="330"/>
      <c r="BI94" s="329"/>
      <c r="BJ94" s="329"/>
      <c r="BM94" s="331"/>
      <c r="BN94"/>
      <c r="BO94"/>
      <c r="BP94"/>
    </row>
    <row r="95" spans="10:68" x14ac:dyDescent="0.2">
      <c r="J95" s="40"/>
      <c r="L95" s="40"/>
      <c r="M95"/>
      <c r="N95" s="297"/>
      <c r="O95" s="297"/>
      <c r="P95" s="297"/>
      <c r="Q95" s="297"/>
      <c r="R95" s="297"/>
      <c r="S95" s="297"/>
      <c r="U95" s="297"/>
      <c r="V95" s="297"/>
      <c r="W95" s="297"/>
      <c r="X95"/>
      <c r="Y95" s="328"/>
      <c r="Z95" s="76"/>
      <c r="AA95" s="328"/>
      <c r="AC95" s="328"/>
      <c r="AE95" s="329"/>
      <c r="AF95" s="329"/>
      <c r="AG95" s="329"/>
      <c r="AK95" s="328"/>
      <c r="AL95" s="328"/>
      <c r="AM95" s="330"/>
      <c r="AN95" s="330"/>
      <c r="AO95" s="330"/>
      <c r="AP95" s="328"/>
      <c r="AQ95" s="328"/>
      <c r="AR95" s="328"/>
      <c r="AW95" s="330"/>
      <c r="AX95" s="330"/>
      <c r="AZ95" s="328"/>
      <c r="BA95" s="328"/>
      <c r="BF95" s="330"/>
      <c r="BG95" s="330"/>
      <c r="BI95" s="329"/>
      <c r="BJ95" s="329"/>
      <c r="BM95" s="331"/>
      <c r="BN95"/>
      <c r="BO95"/>
      <c r="BP95"/>
    </row>
    <row r="96" spans="10:68" x14ac:dyDescent="0.2">
      <c r="J96" s="40"/>
      <c r="L96" s="40"/>
      <c r="M96"/>
      <c r="N96" s="297"/>
      <c r="O96" s="297"/>
      <c r="P96" s="297"/>
      <c r="Q96" s="297"/>
      <c r="R96" s="297"/>
      <c r="S96" s="297"/>
      <c r="U96" s="297"/>
      <c r="V96" s="297"/>
      <c r="W96" s="297"/>
      <c r="X96"/>
      <c r="Y96" s="328"/>
      <c r="Z96" s="76"/>
      <c r="AA96" s="328"/>
      <c r="AC96" s="328"/>
      <c r="AE96" s="329"/>
      <c r="AF96" s="329"/>
      <c r="AG96" s="329"/>
      <c r="AK96" s="328"/>
      <c r="AL96" s="328"/>
      <c r="AM96" s="330"/>
      <c r="AN96" s="330"/>
      <c r="AO96" s="330"/>
      <c r="AP96" s="328"/>
      <c r="AQ96" s="328"/>
      <c r="AR96" s="328"/>
      <c r="AW96" s="330"/>
      <c r="AX96" s="330"/>
      <c r="AZ96" s="328"/>
      <c r="BA96" s="328"/>
      <c r="BF96" s="330"/>
      <c r="BG96" s="330"/>
      <c r="BI96" s="329"/>
      <c r="BJ96" s="329"/>
      <c r="BM96" s="331"/>
      <c r="BN96"/>
      <c r="BO96"/>
      <c r="BP96"/>
    </row>
    <row r="97" spans="10:68" x14ac:dyDescent="0.2">
      <c r="J97" s="40"/>
      <c r="L97" s="40"/>
      <c r="M97"/>
      <c r="N97" s="297"/>
      <c r="O97" s="297"/>
      <c r="P97" s="297"/>
      <c r="Q97" s="297"/>
      <c r="R97" s="297"/>
      <c r="S97" s="297"/>
      <c r="U97" s="297"/>
      <c r="V97" s="297"/>
      <c r="W97" s="297"/>
      <c r="X97"/>
      <c r="Y97" s="328"/>
      <c r="Z97" s="76"/>
      <c r="AA97" s="328"/>
      <c r="AC97" s="328"/>
      <c r="AE97" s="329"/>
      <c r="AF97" s="329"/>
      <c r="AG97" s="329"/>
      <c r="AK97" s="328"/>
      <c r="AL97" s="328"/>
      <c r="AM97" s="330"/>
      <c r="AN97" s="330"/>
      <c r="AO97" s="330"/>
      <c r="AP97" s="328"/>
      <c r="AQ97" s="328"/>
      <c r="AR97" s="328"/>
      <c r="AW97" s="330"/>
      <c r="AX97" s="330"/>
      <c r="AZ97" s="328"/>
      <c r="BA97" s="328"/>
      <c r="BF97" s="330"/>
      <c r="BG97" s="330"/>
      <c r="BI97" s="329"/>
      <c r="BJ97" s="329"/>
      <c r="BM97" s="331"/>
      <c r="BN97"/>
      <c r="BO97"/>
      <c r="BP97"/>
    </row>
    <row r="98" spans="10:68" x14ac:dyDescent="0.2">
      <c r="J98" s="40"/>
      <c r="L98" s="40"/>
      <c r="M98"/>
      <c r="N98" s="297"/>
      <c r="O98" s="297"/>
      <c r="P98" s="297"/>
      <c r="Q98" s="297"/>
      <c r="R98" s="297"/>
      <c r="S98" s="297"/>
      <c r="U98" s="297"/>
      <c r="V98" s="297"/>
      <c r="W98" s="297"/>
      <c r="X98"/>
      <c r="Y98" s="328"/>
      <c r="Z98" s="76"/>
      <c r="AA98" s="328"/>
      <c r="AC98" s="328"/>
      <c r="AE98" s="329"/>
      <c r="AF98" s="329"/>
      <c r="AG98" s="329"/>
      <c r="AK98" s="328"/>
      <c r="AL98" s="328"/>
      <c r="AM98" s="330"/>
      <c r="AN98" s="330"/>
      <c r="AO98" s="330"/>
      <c r="AP98" s="328"/>
      <c r="AQ98" s="328"/>
      <c r="AR98" s="328"/>
      <c r="AW98" s="330"/>
      <c r="AX98" s="330"/>
      <c r="AZ98" s="328"/>
      <c r="BA98" s="328"/>
      <c r="BF98" s="330"/>
      <c r="BG98" s="330"/>
      <c r="BI98" s="329"/>
      <c r="BJ98" s="329"/>
      <c r="BM98" s="331"/>
      <c r="BN98"/>
      <c r="BO98"/>
      <c r="BP98"/>
    </row>
    <row r="99" spans="10:68" x14ac:dyDescent="0.2">
      <c r="J99" s="40"/>
      <c r="L99" s="40"/>
      <c r="M99"/>
      <c r="N99" s="297"/>
      <c r="O99" s="297"/>
      <c r="P99" s="297"/>
      <c r="Q99" s="297"/>
      <c r="R99" s="297"/>
      <c r="S99" s="297"/>
      <c r="U99" s="297"/>
      <c r="V99" s="297"/>
      <c r="W99" s="297"/>
      <c r="X99"/>
      <c r="Y99" s="328"/>
      <c r="Z99" s="76"/>
      <c r="AA99" s="328"/>
      <c r="AC99" s="328"/>
      <c r="AE99" s="329"/>
      <c r="AF99" s="329"/>
      <c r="AG99" s="329"/>
      <c r="AK99" s="328"/>
      <c r="AL99" s="328"/>
      <c r="AM99" s="330"/>
      <c r="AN99" s="330"/>
      <c r="AO99" s="330"/>
      <c r="AP99" s="328"/>
      <c r="AQ99" s="328"/>
      <c r="AR99" s="328"/>
      <c r="AW99" s="330"/>
      <c r="AX99" s="330"/>
      <c r="AZ99" s="328"/>
      <c r="BA99" s="328"/>
      <c r="BF99" s="330"/>
      <c r="BG99" s="330"/>
      <c r="BI99" s="329"/>
      <c r="BJ99" s="329"/>
      <c r="BM99" s="331"/>
      <c r="BN99"/>
      <c r="BO99"/>
      <c r="BP99"/>
    </row>
    <row r="100" spans="10:68" x14ac:dyDescent="0.2">
      <c r="J100" s="40"/>
      <c r="L100" s="40"/>
      <c r="M100"/>
      <c r="N100" s="297"/>
      <c r="O100" s="297"/>
      <c r="P100" s="297"/>
      <c r="Q100" s="297"/>
      <c r="R100" s="297"/>
      <c r="S100" s="297"/>
      <c r="U100" s="297"/>
      <c r="V100" s="297"/>
      <c r="W100" s="297"/>
      <c r="X100"/>
      <c r="Y100" s="328"/>
      <c r="Z100" s="76"/>
      <c r="AA100" s="328"/>
      <c r="AC100" s="328"/>
      <c r="AE100" s="329"/>
      <c r="AF100" s="329"/>
      <c r="AG100" s="329"/>
      <c r="AK100" s="328"/>
      <c r="AL100" s="328"/>
      <c r="AM100" s="330"/>
      <c r="AN100" s="330"/>
      <c r="AO100" s="330"/>
      <c r="AP100" s="328"/>
      <c r="AQ100" s="328"/>
      <c r="AR100" s="328"/>
      <c r="AW100" s="330"/>
      <c r="AX100" s="330"/>
      <c r="AZ100" s="328"/>
      <c r="BA100" s="328"/>
      <c r="BF100" s="330"/>
      <c r="BG100" s="330"/>
      <c r="BI100" s="329"/>
      <c r="BJ100" s="329"/>
      <c r="BM100" s="331"/>
      <c r="BN100"/>
      <c r="BO100"/>
      <c r="BP100"/>
    </row>
    <row r="101" spans="10:68" x14ac:dyDescent="0.2">
      <c r="J101" s="40"/>
      <c r="L101" s="40"/>
      <c r="M101"/>
      <c r="N101" s="297"/>
      <c r="O101" s="297"/>
      <c r="P101" s="297"/>
      <c r="Q101" s="297"/>
      <c r="R101" s="297"/>
      <c r="S101" s="297"/>
      <c r="U101" s="297"/>
      <c r="V101" s="297"/>
      <c r="W101" s="297"/>
      <c r="X101"/>
      <c r="Y101" s="328"/>
      <c r="Z101" s="76"/>
      <c r="AA101" s="328"/>
      <c r="AC101" s="328"/>
      <c r="AE101" s="329"/>
      <c r="AF101" s="329"/>
      <c r="AG101" s="329"/>
      <c r="AK101" s="328"/>
      <c r="AL101" s="328"/>
      <c r="AM101" s="330"/>
      <c r="AN101" s="330"/>
      <c r="AO101" s="330"/>
      <c r="AP101" s="328"/>
      <c r="AQ101" s="328"/>
      <c r="AR101" s="328"/>
      <c r="AW101" s="330"/>
      <c r="AX101" s="330"/>
      <c r="AZ101" s="328"/>
      <c r="BA101" s="328"/>
      <c r="BF101" s="330"/>
      <c r="BG101" s="330"/>
      <c r="BI101" s="329"/>
      <c r="BJ101" s="329"/>
      <c r="BM101" s="331"/>
      <c r="BN101"/>
      <c r="BO101"/>
      <c r="BP101"/>
    </row>
    <row r="102" spans="10:68" x14ac:dyDescent="0.2">
      <c r="J102" s="40"/>
      <c r="L102" s="40"/>
      <c r="M102"/>
      <c r="N102" s="297"/>
      <c r="O102" s="297"/>
      <c r="P102" s="297"/>
      <c r="Q102" s="297"/>
      <c r="R102" s="297"/>
      <c r="S102" s="297"/>
      <c r="U102" s="297"/>
      <c r="V102" s="297"/>
      <c r="W102" s="297"/>
      <c r="X102"/>
      <c r="Y102" s="328"/>
      <c r="Z102" s="76"/>
      <c r="AA102" s="328"/>
      <c r="AC102" s="328"/>
      <c r="AE102" s="329"/>
      <c r="AF102" s="329"/>
      <c r="AG102" s="329"/>
      <c r="AK102" s="328"/>
      <c r="AL102" s="328"/>
      <c r="AM102" s="330"/>
      <c r="AN102" s="330"/>
      <c r="AO102" s="330"/>
      <c r="AP102" s="328"/>
      <c r="AQ102" s="328"/>
      <c r="AR102" s="328"/>
      <c r="AW102" s="330"/>
      <c r="AX102" s="330"/>
      <c r="AZ102" s="328"/>
      <c r="BA102" s="328"/>
      <c r="BF102" s="330"/>
      <c r="BG102" s="330"/>
      <c r="BI102" s="329"/>
      <c r="BJ102" s="329"/>
      <c r="BM102" s="331"/>
      <c r="BN102"/>
      <c r="BO102"/>
      <c r="BP102"/>
    </row>
    <row r="103" spans="10:68" x14ac:dyDescent="0.2">
      <c r="J103" s="40"/>
      <c r="L103" s="40"/>
      <c r="M103"/>
      <c r="N103" s="297"/>
      <c r="O103" s="297"/>
      <c r="P103" s="297"/>
      <c r="Q103" s="297"/>
      <c r="R103" s="297"/>
      <c r="S103" s="297"/>
      <c r="U103" s="297"/>
      <c r="V103" s="297"/>
      <c r="W103" s="297"/>
      <c r="X103"/>
      <c r="Y103" s="328"/>
      <c r="Z103" s="76"/>
      <c r="AA103" s="328"/>
      <c r="AC103" s="328"/>
      <c r="AE103" s="329"/>
      <c r="AF103" s="329"/>
      <c r="AG103" s="329"/>
      <c r="AK103" s="328"/>
      <c r="AL103" s="328"/>
      <c r="AM103" s="330"/>
      <c r="AN103" s="330"/>
      <c r="AO103" s="330"/>
      <c r="AP103" s="328"/>
      <c r="AQ103" s="328"/>
      <c r="AR103" s="328"/>
      <c r="AW103" s="330"/>
      <c r="AX103" s="330"/>
      <c r="AZ103" s="328"/>
      <c r="BA103" s="328"/>
      <c r="BF103" s="330"/>
      <c r="BG103" s="330"/>
      <c r="BI103" s="329"/>
      <c r="BJ103" s="329"/>
      <c r="BM103" s="331"/>
      <c r="BN103"/>
      <c r="BO103"/>
      <c r="BP103"/>
    </row>
    <row r="104" spans="10:68" x14ac:dyDescent="0.2">
      <c r="J104" s="40"/>
      <c r="L104" s="40"/>
      <c r="M104"/>
      <c r="N104" s="297"/>
      <c r="O104" s="297"/>
      <c r="P104" s="297"/>
      <c r="Q104" s="297"/>
      <c r="R104" s="297"/>
      <c r="S104" s="297"/>
      <c r="U104" s="297"/>
      <c r="V104" s="297"/>
      <c r="W104" s="297"/>
      <c r="X104"/>
      <c r="Y104" s="328"/>
      <c r="Z104" s="76"/>
      <c r="AA104" s="328"/>
      <c r="AC104" s="328"/>
      <c r="AE104" s="329"/>
      <c r="AF104" s="329"/>
      <c r="AG104" s="329"/>
      <c r="AK104" s="328"/>
      <c r="AL104" s="328"/>
      <c r="AM104" s="330"/>
      <c r="AN104" s="330"/>
      <c r="AO104" s="330"/>
      <c r="AP104" s="328"/>
      <c r="AQ104" s="328"/>
      <c r="AR104" s="328"/>
      <c r="AW104" s="330"/>
      <c r="AX104" s="330"/>
      <c r="AZ104" s="328"/>
      <c r="BA104" s="328"/>
      <c r="BF104" s="330"/>
      <c r="BG104" s="330"/>
      <c r="BI104" s="329"/>
      <c r="BJ104" s="329"/>
      <c r="BM104" s="331"/>
      <c r="BN104"/>
      <c r="BO104"/>
      <c r="BP104"/>
    </row>
    <row r="105" spans="10:68" x14ac:dyDescent="0.2">
      <c r="J105" s="40"/>
      <c r="L105" s="40"/>
      <c r="M105"/>
      <c r="N105" s="297"/>
      <c r="O105" s="297"/>
      <c r="P105" s="297"/>
      <c r="Q105" s="297"/>
      <c r="R105" s="297"/>
      <c r="S105" s="297"/>
      <c r="U105" s="297"/>
      <c r="V105" s="297"/>
      <c r="W105" s="297"/>
      <c r="X105"/>
      <c r="Y105" s="328"/>
      <c r="Z105" s="76"/>
      <c r="AA105" s="328"/>
      <c r="AC105" s="328"/>
      <c r="AE105" s="329"/>
      <c r="AF105" s="329"/>
      <c r="AG105" s="329"/>
      <c r="AK105" s="328"/>
      <c r="AL105" s="328"/>
      <c r="AM105" s="330"/>
      <c r="AN105" s="330"/>
      <c r="AO105" s="330"/>
      <c r="AP105" s="328"/>
      <c r="AQ105" s="328"/>
      <c r="AR105" s="328"/>
      <c r="AW105" s="330"/>
      <c r="AX105" s="330"/>
      <c r="AZ105" s="328"/>
      <c r="BA105" s="328"/>
      <c r="BF105" s="330"/>
      <c r="BG105" s="330"/>
      <c r="BI105" s="329"/>
      <c r="BJ105" s="329"/>
      <c r="BM105" s="331"/>
      <c r="BN105"/>
      <c r="BO105"/>
      <c r="BP105"/>
    </row>
    <row r="106" spans="10:68" x14ac:dyDescent="0.2">
      <c r="J106" s="40"/>
      <c r="L106" s="40"/>
      <c r="M106"/>
      <c r="N106" s="297"/>
      <c r="O106" s="297"/>
      <c r="P106" s="297"/>
      <c r="Q106" s="297"/>
      <c r="R106" s="297"/>
      <c r="S106" s="297"/>
      <c r="U106" s="297"/>
      <c r="V106" s="297"/>
      <c r="W106" s="297"/>
      <c r="X106"/>
      <c r="Y106" s="328"/>
      <c r="Z106" s="76"/>
      <c r="AA106" s="328"/>
      <c r="AC106" s="328"/>
      <c r="AE106" s="329"/>
      <c r="AF106" s="329"/>
      <c r="AG106" s="329"/>
      <c r="AK106" s="328"/>
      <c r="AL106" s="328"/>
      <c r="AM106" s="330"/>
      <c r="AN106" s="330"/>
      <c r="AO106" s="330"/>
      <c r="AP106" s="328"/>
      <c r="AQ106" s="328"/>
      <c r="AR106" s="328"/>
      <c r="AW106" s="330"/>
      <c r="AX106" s="330"/>
      <c r="AZ106" s="328"/>
      <c r="BA106" s="328"/>
      <c r="BF106" s="330"/>
      <c r="BG106" s="330"/>
      <c r="BI106" s="329"/>
      <c r="BJ106" s="329"/>
      <c r="BM106" s="331"/>
      <c r="BN106"/>
      <c r="BO106"/>
      <c r="BP106"/>
    </row>
    <row r="107" spans="10:68" x14ac:dyDescent="0.2">
      <c r="J107" s="40"/>
      <c r="L107" s="40"/>
      <c r="M107"/>
      <c r="N107" s="297"/>
      <c r="O107" s="297"/>
      <c r="P107" s="297"/>
      <c r="Q107" s="297"/>
      <c r="R107" s="297"/>
      <c r="S107" s="297"/>
      <c r="U107" s="297"/>
      <c r="V107" s="297"/>
      <c r="W107" s="297"/>
      <c r="X107"/>
      <c r="Y107" s="328"/>
      <c r="Z107" s="76"/>
      <c r="AA107" s="328"/>
      <c r="AC107" s="328"/>
      <c r="AE107" s="329"/>
      <c r="AF107" s="329"/>
      <c r="AG107" s="329"/>
      <c r="AK107" s="328"/>
      <c r="AL107" s="328"/>
      <c r="AM107" s="330"/>
      <c r="AN107" s="330"/>
      <c r="AO107" s="330"/>
      <c r="AP107" s="328"/>
      <c r="AQ107" s="328"/>
      <c r="AR107" s="328"/>
      <c r="AW107" s="330"/>
      <c r="AX107" s="330"/>
      <c r="AZ107" s="328"/>
      <c r="BA107" s="328"/>
      <c r="BF107" s="330"/>
      <c r="BG107" s="330"/>
      <c r="BI107" s="329"/>
      <c r="BJ107" s="329"/>
      <c r="BM107" s="331"/>
      <c r="BN107"/>
      <c r="BO107"/>
      <c r="BP107"/>
    </row>
    <row r="108" spans="10:68" x14ac:dyDescent="0.2">
      <c r="J108" s="40"/>
      <c r="L108" s="40"/>
      <c r="M108"/>
      <c r="N108" s="297"/>
      <c r="O108" s="297"/>
      <c r="P108" s="297"/>
      <c r="Q108" s="297"/>
      <c r="R108" s="297"/>
      <c r="S108" s="297"/>
      <c r="U108" s="297"/>
      <c r="V108" s="297"/>
      <c r="W108" s="297"/>
      <c r="X108"/>
      <c r="Y108" s="328"/>
      <c r="Z108" s="76"/>
      <c r="AA108" s="328"/>
      <c r="AC108" s="328"/>
      <c r="AE108" s="329"/>
      <c r="AF108" s="329"/>
      <c r="AG108" s="329"/>
      <c r="AK108" s="328"/>
      <c r="AL108" s="328"/>
      <c r="AM108" s="330"/>
      <c r="AN108" s="330"/>
      <c r="AO108" s="330"/>
      <c r="AP108" s="328"/>
      <c r="AQ108" s="328"/>
      <c r="AR108" s="328"/>
      <c r="AW108" s="330"/>
      <c r="AX108" s="330"/>
      <c r="AZ108" s="328"/>
      <c r="BA108" s="328"/>
      <c r="BF108" s="330"/>
      <c r="BG108" s="330"/>
      <c r="BI108" s="329"/>
      <c r="BJ108" s="329"/>
      <c r="BM108" s="331"/>
      <c r="BN108"/>
      <c r="BO108"/>
      <c r="BP108"/>
    </row>
    <row r="109" spans="10:68" x14ac:dyDescent="0.2">
      <c r="J109" s="40"/>
      <c r="L109" s="40"/>
      <c r="M109"/>
      <c r="N109" s="297"/>
      <c r="O109" s="297"/>
      <c r="P109" s="297"/>
      <c r="Q109" s="297"/>
      <c r="R109" s="297"/>
      <c r="S109" s="297"/>
      <c r="U109" s="297"/>
      <c r="V109" s="297"/>
      <c r="W109" s="297"/>
      <c r="X109"/>
      <c r="Y109" s="328"/>
      <c r="Z109" s="76"/>
      <c r="AA109" s="328"/>
      <c r="AC109" s="328"/>
      <c r="AE109" s="329"/>
      <c r="AF109" s="329"/>
      <c r="AG109" s="329"/>
      <c r="AK109" s="328"/>
      <c r="AL109" s="328"/>
      <c r="AM109" s="330"/>
      <c r="AN109" s="330"/>
      <c r="AO109" s="330"/>
      <c r="AP109" s="328"/>
      <c r="AQ109" s="328"/>
      <c r="AR109" s="328"/>
      <c r="AW109" s="330"/>
      <c r="AX109" s="330"/>
      <c r="AZ109" s="328"/>
      <c r="BA109" s="328"/>
      <c r="BF109" s="330"/>
      <c r="BG109" s="330"/>
      <c r="BI109" s="329"/>
      <c r="BJ109" s="329"/>
      <c r="BM109" s="331"/>
      <c r="BN109"/>
      <c r="BO109"/>
      <c r="BP109"/>
    </row>
    <row r="110" spans="10:68" x14ac:dyDescent="0.2">
      <c r="J110" s="40"/>
      <c r="L110" s="40"/>
      <c r="M110"/>
      <c r="N110" s="297"/>
      <c r="O110" s="297"/>
      <c r="P110" s="297"/>
      <c r="Q110" s="297"/>
      <c r="R110" s="297"/>
      <c r="S110" s="297"/>
      <c r="U110" s="297"/>
      <c r="V110" s="297"/>
      <c r="W110" s="297"/>
      <c r="X110"/>
      <c r="Y110" s="328"/>
      <c r="Z110" s="76"/>
      <c r="AA110" s="328"/>
      <c r="AC110" s="328"/>
      <c r="AE110" s="329"/>
      <c r="AF110" s="329"/>
      <c r="AG110" s="329"/>
      <c r="AK110" s="328"/>
      <c r="AL110" s="328"/>
      <c r="AM110" s="330"/>
      <c r="AN110" s="330"/>
      <c r="AO110" s="330"/>
      <c r="AP110" s="328"/>
      <c r="AQ110" s="328"/>
      <c r="AR110" s="328"/>
      <c r="AW110" s="330"/>
      <c r="AX110" s="330"/>
      <c r="AZ110" s="328"/>
      <c r="BA110" s="328"/>
      <c r="BF110" s="330"/>
      <c r="BG110" s="330"/>
      <c r="BI110" s="329"/>
      <c r="BJ110" s="329"/>
      <c r="BM110" s="331"/>
      <c r="BN110"/>
      <c r="BO110"/>
      <c r="BP110"/>
    </row>
    <row r="111" spans="10:68" x14ac:dyDescent="0.2">
      <c r="J111" s="40"/>
      <c r="L111" s="40"/>
      <c r="M111"/>
      <c r="N111" s="297"/>
      <c r="O111" s="297"/>
      <c r="P111" s="297"/>
      <c r="Q111" s="297"/>
      <c r="R111" s="297"/>
      <c r="S111" s="297"/>
      <c r="U111" s="297"/>
      <c r="V111" s="297"/>
      <c r="W111" s="297"/>
      <c r="X111"/>
      <c r="Y111" s="328"/>
      <c r="Z111" s="76"/>
      <c r="AA111" s="328"/>
      <c r="AC111" s="328"/>
      <c r="AE111" s="329"/>
      <c r="AF111" s="329"/>
      <c r="AG111" s="329"/>
      <c r="AK111" s="328"/>
      <c r="AL111" s="328"/>
      <c r="AM111" s="330"/>
      <c r="AN111" s="330"/>
      <c r="AO111" s="330"/>
      <c r="AP111" s="328"/>
      <c r="AQ111" s="328"/>
      <c r="AR111" s="328"/>
      <c r="AW111" s="330"/>
      <c r="AX111" s="330"/>
      <c r="AZ111" s="328"/>
      <c r="BA111" s="328"/>
      <c r="BF111" s="330"/>
      <c r="BG111" s="330"/>
      <c r="BI111" s="329"/>
      <c r="BJ111" s="329"/>
      <c r="BM111" s="331"/>
      <c r="BN111"/>
      <c r="BO111"/>
      <c r="BP111"/>
    </row>
    <row r="112" spans="10:68" x14ac:dyDescent="0.2">
      <c r="J112" s="40"/>
      <c r="L112" s="40"/>
      <c r="M112"/>
      <c r="N112" s="297"/>
      <c r="O112" s="297"/>
      <c r="P112" s="297"/>
      <c r="Q112" s="297"/>
      <c r="R112" s="297"/>
      <c r="S112" s="297"/>
      <c r="U112" s="297"/>
      <c r="V112" s="297"/>
      <c r="W112" s="297"/>
      <c r="X112"/>
      <c r="Y112" s="328"/>
      <c r="Z112" s="76"/>
      <c r="AA112" s="328"/>
      <c r="AC112" s="328"/>
      <c r="AE112" s="329"/>
      <c r="AF112" s="329"/>
      <c r="AG112" s="329"/>
      <c r="AK112" s="328"/>
      <c r="AL112" s="328"/>
      <c r="AM112" s="330"/>
      <c r="AN112" s="330"/>
      <c r="AO112" s="330"/>
      <c r="AP112" s="328"/>
      <c r="AQ112" s="328"/>
      <c r="AR112" s="328"/>
      <c r="AW112" s="330"/>
      <c r="AX112" s="330"/>
      <c r="AZ112" s="328"/>
      <c r="BA112" s="328"/>
      <c r="BF112" s="330"/>
      <c r="BG112" s="330"/>
      <c r="BI112" s="329"/>
      <c r="BJ112" s="329"/>
      <c r="BM112" s="331"/>
      <c r="BN112"/>
      <c r="BO112"/>
      <c r="BP112"/>
    </row>
    <row r="113" spans="10:68" x14ac:dyDescent="0.2">
      <c r="J113" s="40"/>
      <c r="L113" s="40"/>
      <c r="M113"/>
      <c r="N113" s="297"/>
      <c r="O113" s="297"/>
      <c r="P113" s="297"/>
      <c r="Q113" s="297"/>
      <c r="R113" s="297"/>
      <c r="S113" s="297"/>
      <c r="U113" s="297"/>
      <c r="V113" s="297"/>
      <c r="W113" s="297"/>
      <c r="X113"/>
      <c r="Y113" s="328"/>
      <c r="Z113" s="76"/>
      <c r="AA113" s="328"/>
      <c r="AC113" s="328"/>
      <c r="AE113" s="329"/>
      <c r="AF113" s="329"/>
      <c r="AG113" s="329"/>
      <c r="AK113" s="328"/>
      <c r="AL113" s="328"/>
      <c r="AM113" s="330"/>
      <c r="AN113" s="330"/>
      <c r="AO113" s="330"/>
      <c r="AP113" s="328"/>
      <c r="AQ113" s="328"/>
      <c r="AR113" s="328"/>
      <c r="AW113" s="330"/>
      <c r="AX113" s="330"/>
      <c r="AZ113" s="328"/>
      <c r="BA113" s="328"/>
      <c r="BF113" s="330"/>
      <c r="BG113" s="330"/>
      <c r="BI113" s="329"/>
      <c r="BJ113" s="329"/>
      <c r="BM113" s="331"/>
      <c r="BN113"/>
      <c r="BO113"/>
      <c r="BP113"/>
    </row>
    <row r="114" spans="10:68" x14ac:dyDescent="0.2">
      <c r="J114" s="40"/>
      <c r="L114" s="40"/>
      <c r="M114"/>
      <c r="N114" s="297"/>
      <c r="O114" s="297"/>
      <c r="P114" s="297"/>
      <c r="Q114" s="297"/>
      <c r="R114" s="297"/>
      <c r="S114" s="297"/>
      <c r="U114" s="297"/>
      <c r="V114" s="297"/>
      <c r="W114" s="297"/>
      <c r="X114"/>
      <c r="Y114" s="328"/>
      <c r="Z114" s="76"/>
      <c r="AA114" s="328"/>
      <c r="AC114" s="328"/>
      <c r="AE114" s="329"/>
      <c r="AF114" s="329"/>
      <c r="AG114" s="329"/>
      <c r="AK114" s="328"/>
      <c r="AL114" s="328"/>
      <c r="AM114" s="330"/>
      <c r="AN114" s="330"/>
      <c r="AO114" s="330"/>
      <c r="AP114" s="328"/>
      <c r="AQ114" s="328"/>
      <c r="AR114" s="328"/>
      <c r="AW114" s="330"/>
      <c r="AX114" s="330"/>
      <c r="AZ114" s="328"/>
      <c r="BA114" s="328"/>
      <c r="BF114" s="330"/>
      <c r="BG114" s="330"/>
      <c r="BI114" s="329"/>
      <c r="BJ114" s="329"/>
      <c r="BM114" s="331"/>
      <c r="BN114"/>
      <c r="BO114"/>
      <c r="BP114"/>
    </row>
    <row r="115" spans="10:68" x14ac:dyDescent="0.2">
      <c r="J115" s="40"/>
      <c r="L115" s="40"/>
      <c r="M115"/>
      <c r="N115" s="297"/>
      <c r="O115" s="297"/>
      <c r="P115" s="297"/>
      <c r="Q115" s="297"/>
      <c r="R115" s="297"/>
      <c r="S115" s="297"/>
      <c r="U115" s="297"/>
      <c r="V115" s="297"/>
      <c r="W115" s="297"/>
      <c r="X115"/>
      <c r="Y115" s="328"/>
      <c r="Z115" s="76"/>
      <c r="AA115" s="328"/>
      <c r="AC115" s="328"/>
      <c r="AE115" s="329"/>
      <c r="AF115" s="329"/>
      <c r="AG115" s="329"/>
      <c r="AK115" s="328"/>
      <c r="AL115" s="328"/>
      <c r="AM115" s="330"/>
      <c r="AN115" s="330"/>
      <c r="AO115" s="330"/>
      <c r="AP115" s="328"/>
      <c r="AQ115" s="328"/>
      <c r="AR115" s="328"/>
      <c r="AW115" s="330"/>
      <c r="AX115" s="330"/>
      <c r="AZ115" s="328"/>
      <c r="BA115" s="328"/>
      <c r="BF115" s="330"/>
      <c r="BG115" s="330"/>
      <c r="BI115" s="329"/>
      <c r="BJ115" s="329"/>
      <c r="BM115" s="331"/>
      <c r="BN115"/>
      <c r="BO115"/>
      <c r="BP115"/>
    </row>
    <row r="116" spans="10:68" x14ac:dyDescent="0.2">
      <c r="J116" s="40"/>
      <c r="L116" s="40"/>
      <c r="Q116" s="297"/>
      <c r="R116" s="297"/>
      <c r="S116" s="297"/>
      <c r="U116" s="297"/>
      <c r="V116" s="297"/>
      <c r="W116" s="297"/>
      <c r="X116" s="297"/>
      <c r="Y116" s="297"/>
      <c r="Z116" s="297"/>
    </row>
    <row r="117" spans="10:68" x14ac:dyDescent="0.2">
      <c r="J117" s="40"/>
      <c r="L117" s="40"/>
      <c r="Q117" s="297"/>
      <c r="R117" s="297"/>
      <c r="S117" s="297"/>
      <c r="U117" s="297"/>
      <c r="V117" s="297"/>
      <c r="W117" s="297"/>
      <c r="X117" s="297"/>
      <c r="Y117" s="297"/>
      <c r="Z117" s="297"/>
    </row>
    <row r="118" spans="10:68" x14ac:dyDescent="0.2">
      <c r="J118" s="40"/>
      <c r="L118" s="40"/>
      <c r="Q118" s="297"/>
      <c r="R118" s="297"/>
      <c r="S118" s="297"/>
      <c r="U118" s="297"/>
      <c r="V118" s="297"/>
      <c r="W118" s="297"/>
      <c r="X118" s="297"/>
      <c r="Y118" s="297"/>
      <c r="Z118" s="297"/>
    </row>
    <row r="119" spans="10:68" x14ac:dyDescent="0.2">
      <c r="J119" s="40"/>
      <c r="L119" s="40"/>
      <c r="Q119" s="297"/>
      <c r="R119" s="297"/>
      <c r="S119" s="297"/>
      <c r="U119" s="297"/>
      <c r="V119" s="297"/>
      <c r="W119" s="297"/>
      <c r="X119" s="297"/>
      <c r="Y119" s="297"/>
      <c r="Z119" s="297"/>
    </row>
    <row r="120" spans="10:68" x14ac:dyDescent="0.2">
      <c r="J120" s="40"/>
      <c r="L120" s="40"/>
      <c r="Q120" s="297"/>
      <c r="R120" s="297"/>
      <c r="S120" s="297"/>
      <c r="U120" s="297"/>
      <c r="V120" s="297"/>
      <c r="W120" s="297"/>
      <c r="X120" s="297"/>
      <c r="Y120" s="297"/>
      <c r="Z120" s="297"/>
    </row>
    <row r="121" spans="10:68" x14ac:dyDescent="0.2">
      <c r="J121" s="40"/>
      <c r="L121" s="40"/>
      <c r="Q121" s="297"/>
      <c r="R121" s="297"/>
      <c r="S121" s="297"/>
      <c r="U121" s="297"/>
      <c r="V121" s="297"/>
      <c r="W121" s="297"/>
      <c r="X121" s="297"/>
      <c r="Y121" s="297"/>
      <c r="Z121" s="297"/>
    </row>
    <row r="122" spans="10:68" x14ac:dyDescent="0.2">
      <c r="J122" s="40"/>
      <c r="L122" s="40"/>
      <c r="Q122" s="297"/>
      <c r="R122" s="297"/>
      <c r="S122" s="297"/>
      <c r="U122" s="297"/>
      <c r="V122" s="297"/>
      <c r="W122" s="297"/>
      <c r="X122" s="297"/>
      <c r="Y122" s="297"/>
      <c r="Z122" s="297"/>
    </row>
    <row r="123" spans="10:68" x14ac:dyDescent="0.2">
      <c r="J123" s="40"/>
      <c r="L123" s="40"/>
      <c r="Q123" s="297"/>
      <c r="R123" s="297"/>
      <c r="S123" s="297"/>
      <c r="U123" s="297"/>
      <c r="V123" s="297"/>
      <c r="W123" s="297"/>
      <c r="X123" s="297"/>
      <c r="Y123" s="297"/>
      <c r="Z123" s="297"/>
    </row>
    <row r="124" spans="10:68" x14ac:dyDescent="0.2">
      <c r="J124" s="40"/>
      <c r="L124" s="40"/>
      <c r="Q124" s="297"/>
      <c r="R124" s="297"/>
      <c r="S124" s="297"/>
      <c r="U124" s="297"/>
      <c r="V124" s="297"/>
      <c r="W124" s="297"/>
      <c r="X124" s="297"/>
      <c r="Y124" s="297"/>
      <c r="Z124" s="297"/>
    </row>
    <row r="125" spans="10:68" x14ac:dyDescent="0.2">
      <c r="J125" s="40"/>
      <c r="L125" s="40"/>
      <c r="Q125" s="297"/>
      <c r="R125" s="297"/>
      <c r="S125" s="297"/>
      <c r="U125" s="297"/>
      <c r="V125" s="297"/>
      <c r="W125" s="297"/>
      <c r="X125" s="297"/>
      <c r="Y125" s="297"/>
      <c r="Z125" s="297"/>
    </row>
    <row r="126" spans="10:68" x14ac:dyDescent="0.2">
      <c r="J126" s="40"/>
      <c r="L126" s="40"/>
      <c r="Q126" s="297"/>
      <c r="R126" s="297"/>
      <c r="S126" s="297"/>
      <c r="U126" s="297"/>
      <c r="V126" s="297"/>
      <c r="W126" s="297"/>
      <c r="X126" s="297"/>
      <c r="Y126" s="297"/>
      <c r="Z126" s="297"/>
    </row>
    <row r="127" spans="10:68" x14ac:dyDescent="0.2">
      <c r="J127" s="40"/>
      <c r="Q127" s="297"/>
      <c r="R127" s="297"/>
      <c r="S127" s="297"/>
      <c r="U127" s="297"/>
      <c r="V127" s="297"/>
      <c r="W127" s="297"/>
      <c r="X127" s="297"/>
      <c r="Y127" s="297"/>
      <c r="Z127" s="297"/>
    </row>
    <row r="128" spans="10:68" x14ac:dyDescent="0.2">
      <c r="J128" s="40"/>
      <c r="Q128" s="297"/>
      <c r="R128" s="297"/>
      <c r="S128" s="297"/>
      <c r="U128" s="297"/>
      <c r="V128" s="297"/>
      <c r="W128" s="297"/>
      <c r="X128" s="297"/>
      <c r="Y128" s="297"/>
      <c r="Z128" s="297"/>
    </row>
    <row r="129" spans="17:26" x14ac:dyDescent="0.2">
      <c r="Q129" s="297"/>
      <c r="R129" s="297"/>
      <c r="S129" s="297"/>
      <c r="U129" s="297"/>
      <c r="V129" s="297"/>
      <c r="W129" s="297"/>
      <c r="X129" s="297"/>
      <c r="Y129" s="297"/>
      <c r="Z129" s="297"/>
    </row>
    <row r="130" spans="17:26" x14ac:dyDescent="0.2">
      <c r="Q130" s="297"/>
      <c r="R130" s="297"/>
      <c r="S130" s="297"/>
      <c r="U130" s="297"/>
      <c r="V130" s="297"/>
      <c r="W130" s="297"/>
      <c r="X130" s="297"/>
      <c r="Y130" s="297"/>
      <c r="Z130" s="297"/>
    </row>
    <row r="131" spans="17:26" x14ac:dyDescent="0.2">
      <c r="Q131" s="297"/>
      <c r="R131" s="297"/>
      <c r="S131" s="297"/>
      <c r="U131" s="297"/>
      <c r="V131" s="297"/>
      <c r="W131" s="297"/>
      <c r="X131" s="297"/>
      <c r="Y131" s="297"/>
      <c r="Z131" s="297"/>
    </row>
    <row r="132" spans="17:26" x14ac:dyDescent="0.2">
      <c r="Q132" s="297"/>
      <c r="R132" s="297"/>
      <c r="S132" s="297"/>
      <c r="U132" s="297"/>
      <c r="V132" s="297"/>
      <c r="W132" s="297"/>
      <c r="X132" s="297"/>
      <c r="Y132" s="297"/>
      <c r="Z132" s="297"/>
    </row>
    <row r="133" spans="17:26" x14ac:dyDescent="0.2">
      <c r="Q133" s="297"/>
      <c r="R133" s="297"/>
      <c r="S133" s="297"/>
      <c r="U133" s="297"/>
      <c r="V133" s="297"/>
      <c r="W133" s="297"/>
      <c r="X133" s="297"/>
      <c r="Y133" s="297"/>
      <c r="Z133" s="297"/>
    </row>
    <row r="134" spans="17:26" x14ac:dyDescent="0.2">
      <c r="Q134" s="297"/>
      <c r="R134" s="297"/>
      <c r="S134" s="297"/>
      <c r="U134" s="297"/>
      <c r="V134" s="297"/>
      <c r="W134" s="297"/>
      <c r="X134" s="297"/>
      <c r="Y134" s="297"/>
      <c r="Z134" s="297"/>
    </row>
    <row r="135" spans="17:26" x14ac:dyDescent="0.2">
      <c r="Q135" s="297"/>
      <c r="R135" s="297"/>
      <c r="S135" s="297"/>
      <c r="U135" s="297"/>
      <c r="V135" s="297"/>
      <c r="W135" s="297"/>
      <c r="X135" s="297"/>
      <c r="Y135" s="297"/>
      <c r="Z135" s="297"/>
    </row>
    <row r="136" spans="17:26" x14ac:dyDescent="0.2">
      <c r="Q136" s="297"/>
      <c r="R136" s="297"/>
      <c r="S136" s="297"/>
      <c r="U136" s="297"/>
      <c r="V136" s="297"/>
      <c r="W136" s="297"/>
      <c r="X136" s="297"/>
      <c r="Y136" s="297"/>
      <c r="Z136" s="297"/>
    </row>
    <row r="137" spans="17:26" x14ac:dyDescent="0.2">
      <c r="Q137" s="297"/>
      <c r="R137" s="297"/>
      <c r="S137" s="297"/>
      <c r="U137" s="297"/>
      <c r="V137" s="297"/>
      <c r="W137" s="297"/>
      <c r="X137" s="297"/>
      <c r="Y137" s="297"/>
      <c r="Z137" s="297"/>
    </row>
    <row r="138" spans="17:26" x14ac:dyDescent="0.2">
      <c r="Q138" s="297"/>
      <c r="R138" s="297"/>
      <c r="S138" s="297"/>
      <c r="U138" s="297"/>
      <c r="V138" s="297"/>
      <c r="W138" s="297"/>
      <c r="X138" s="297"/>
      <c r="Y138" s="297"/>
      <c r="Z138" s="297"/>
    </row>
    <row r="139" spans="17:26" x14ac:dyDescent="0.2">
      <c r="Q139" s="297"/>
      <c r="R139" s="297"/>
      <c r="S139" s="297"/>
      <c r="U139" s="297"/>
      <c r="V139" s="297"/>
      <c r="W139" s="297"/>
      <c r="X139" s="297"/>
      <c r="Y139" s="297"/>
      <c r="Z139" s="297"/>
    </row>
    <row r="140" spans="17:26" x14ac:dyDescent="0.2">
      <c r="Q140" s="297"/>
      <c r="R140" s="297"/>
      <c r="S140" s="297"/>
      <c r="U140" s="297"/>
      <c r="V140" s="297"/>
      <c r="W140" s="297"/>
      <c r="X140" s="297"/>
      <c r="Y140" s="297"/>
      <c r="Z140" s="297"/>
    </row>
    <row r="141" spans="17:26" x14ac:dyDescent="0.2">
      <c r="Q141" s="297"/>
      <c r="R141" s="297"/>
      <c r="S141" s="297"/>
      <c r="U141" s="297"/>
      <c r="V141" s="297"/>
      <c r="W141" s="297"/>
      <c r="X141" s="297"/>
      <c r="Y141" s="297"/>
      <c r="Z141" s="297"/>
    </row>
    <row r="142" spans="17:26" x14ac:dyDescent="0.2">
      <c r="Q142" s="297"/>
      <c r="R142" s="297"/>
      <c r="S142" s="297"/>
      <c r="U142" s="297"/>
      <c r="V142" s="297"/>
      <c r="W142" s="297"/>
      <c r="X142" s="297"/>
      <c r="Y142" s="297"/>
      <c r="Z142" s="297"/>
    </row>
    <row r="143" spans="17:26" x14ac:dyDescent="0.2">
      <c r="Q143" s="297"/>
      <c r="R143" s="297"/>
      <c r="S143" s="297"/>
      <c r="U143" s="297"/>
      <c r="V143" s="297"/>
      <c r="W143" s="297"/>
      <c r="X143" s="297"/>
      <c r="Y143" s="297"/>
      <c r="Z143" s="297"/>
    </row>
    <row r="144" spans="17:26" x14ac:dyDescent="0.2">
      <c r="Q144" s="297"/>
      <c r="R144" s="297"/>
      <c r="S144" s="297"/>
      <c r="U144" s="297"/>
      <c r="V144" s="297"/>
      <c r="W144" s="297"/>
      <c r="X144" s="297"/>
      <c r="Y144" s="297"/>
      <c r="Z144" s="297"/>
    </row>
    <row r="145" spans="17:26" x14ac:dyDescent="0.2">
      <c r="Q145" s="297"/>
      <c r="R145" s="297"/>
      <c r="S145" s="297"/>
      <c r="U145" s="297"/>
      <c r="V145" s="297"/>
      <c r="W145" s="297"/>
      <c r="X145" s="297"/>
      <c r="Y145" s="297"/>
      <c r="Z145" s="297"/>
    </row>
    <row r="146" spans="17:26" x14ac:dyDescent="0.2">
      <c r="Q146" s="297"/>
      <c r="R146" s="297"/>
      <c r="S146" s="297"/>
      <c r="U146" s="297"/>
      <c r="V146" s="297"/>
      <c r="W146" s="297"/>
      <c r="X146" s="297"/>
      <c r="Y146" s="297"/>
      <c r="Z146" s="297"/>
    </row>
    <row r="147" spans="17:26" x14ac:dyDescent="0.2">
      <c r="Q147" s="297"/>
      <c r="R147" s="297"/>
      <c r="S147" s="297"/>
      <c r="U147" s="297"/>
      <c r="V147" s="297"/>
      <c r="W147" s="297"/>
      <c r="X147" s="297"/>
      <c r="Y147" s="297"/>
      <c r="Z147" s="297"/>
    </row>
    <row r="148" spans="17:26" x14ac:dyDescent="0.2">
      <c r="Q148" s="297"/>
      <c r="R148" s="297"/>
      <c r="S148" s="297"/>
      <c r="U148" s="297"/>
      <c r="V148" s="297"/>
      <c r="W148" s="297"/>
      <c r="X148" s="297"/>
      <c r="Y148" s="297"/>
      <c r="Z148" s="297"/>
    </row>
    <row r="149" spans="17:26" x14ac:dyDescent="0.2">
      <c r="Q149" s="297"/>
      <c r="R149" s="297"/>
      <c r="S149" s="297"/>
      <c r="U149" s="297"/>
      <c r="V149" s="297"/>
      <c r="W149" s="297"/>
      <c r="X149" s="297"/>
      <c r="Y149" s="297"/>
      <c r="Z149" s="297"/>
    </row>
    <row r="150" spans="17:26" x14ac:dyDescent="0.2">
      <c r="Q150" s="297"/>
      <c r="R150" s="297"/>
      <c r="S150" s="297"/>
      <c r="U150" s="297"/>
      <c r="V150" s="297"/>
      <c r="W150" s="297"/>
      <c r="X150" s="297"/>
      <c r="Y150" s="297"/>
      <c r="Z150" s="297"/>
    </row>
    <row r="151" spans="17:26" x14ac:dyDescent="0.2">
      <c r="Q151" s="297"/>
      <c r="R151" s="297"/>
      <c r="S151" s="297"/>
      <c r="U151" s="297"/>
      <c r="V151" s="297"/>
      <c r="W151" s="297"/>
      <c r="X151" s="297"/>
      <c r="Y151" s="297"/>
      <c r="Z151" s="297"/>
    </row>
    <row r="152" spans="17:26" x14ac:dyDescent="0.2">
      <c r="Q152" s="297"/>
      <c r="R152" s="297"/>
      <c r="S152" s="297"/>
      <c r="U152" s="297"/>
      <c r="V152" s="297"/>
      <c r="W152" s="297"/>
      <c r="X152" s="297"/>
      <c r="Y152" s="297"/>
      <c r="Z152" s="297"/>
    </row>
    <row r="153" spans="17:26" x14ac:dyDescent="0.2">
      <c r="Q153" s="297"/>
      <c r="R153" s="297"/>
      <c r="S153" s="297"/>
      <c r="U153" s="297"/>
      <c r="V153" s="297"/>
      <c r="W153" s="297"/>
      <c r="X153" s="297"/>
      <c r="Y153" s="297"/>
      <c r="Z153" s="297"/>
    </row>
    <row r="154" spans="17:26" x14ac:dyDescent="0.2">
      <c r="Q154" s="297"/>
      <c r="R154" s="297"/>
      <c r="S154" s="297"/>
      <c r="U154" s="297"/>
      <c r="V154" s="297"/>
      <c r="W154" s="297"/>
      <c r="X154" s="297"/>
      <c r="Y154" s="297"/>
      <c r="Z154" s="297"/>
    </row>
    <row r="155" spans="17:26" x14ac:dyDescent="0.2">
      <c r="Q155" s="297"/>
      <c r="R155" s="297"/>
      <c r="S155" s="297"/>
      <c r="U155" s="297"/>
      <c r="V155" s="297"/>
      <c r="W155" s="297"/>
      <c r="X155" s="297"/>
      <c r="Y155" s="297"/>
      <c r="Z155" s="297"/>
    </row>
    <row r="156" spans="17:26" x14ac:dyDescent="0.2">
      <c r="Q156" s="297"/>
      <c r="R156" s="297"/>
      <c r="S156" s="297"/>
      <c r="U156" s="297"/>
      <c r="V156" s="297"/>
      <c r="W156" s="297"/>
      <c r="X156" s="297"/>
      <c r="Y156" s="297"/>
      <c r="Z156" s="297"/>
    </row>
    <row r="157" spans="17:26" x14ac:dyDescent="0.2">
      <c r="Q157" s="297"/>
      <c r="R157" s="297"/>
      <c r="S157" s="297"/>
      <c r="U157" s="297"/>
      <c r="V157" s="297"/>
      <c r="W157" s="297"/>
      <c r="X157" s="297"/>
      <c r="Y157" s="297"/>
      <c r="Z157" s="297"/>
    </row>
    <row r="158" spans="17:26" x14ac:dyDescent="0.2">
      <c r="Q158" s="297"/>
      <c r="R158" s="297"/>
      <c r="S158" s="297"/>
      <c r="U158" s="297"/>
      <c r="V158" s="297"/>
      <c r="W158" s="297"/>
      <c r="X158" s="297"/>
      <c r="Y158" s="297"/>
      <c r="Z158" s="297"/>
    </row>
    <row r="159" spans="17:26" x14ac:dyDescent="0.2">
      <c r="Q159" s="297"/>
      <c r="R159" s="297"/>
      <c r="S159" s="297"/>
      <c r="U159" s="297"/>
      <c r="V159" s="297"/>
      <c r="W159" s="297"/>
      <c r="X159" s="297"/>
      <c r="Y159" s="297"/>
      <c r="Z159" s="297"/>
    </row>
    <row r="160" spans="17:26" x14ac:dyDescent="0.2">
      <c r="Q160" s="297"/>
      <c r="R160" s="297"/>
      <c r="S160" s="297"/>
      <c r="U160" s="297"/>
      <c r="V160" s="297"/>
      <c r="W160" s="297"/>
      <c r="X160" s="297"/>
      <c r="Y160" s="297"/>
      <c r="Z160" s="297"/>
    </row>
    <row r="161" spans="17:26" x14ac:dyDescent="0.2">
      <c r="Q161" s="297"/>
      <c r="R161" s="297"/>
      <c r="S161" s="297"/>
      <c r="U161" s="297"/>
      <c r="V161" s="297"/>
      <c r="W161" s="297"/>
      <c r="X161" s="297"/>
      <c r="Y161" s="297"/>
      <c r="Z161" s="297"/>
    </row>
    <row r="162" spans="17:26" x14ac:dyDescent="0.2">
      <c r="Q162" s="297"/>
      <c r="R162" s="297"/>
      <c r="S162" s="297"/>
      <c r="U162" s="297"/>
      <c r="V162" s="297"/>
      <c r="W162" s="297"/>
      <c r="X162" s="297"/>
      <c r="Y162" s="297"/>
      <c r="Z162" s="297"/>
    </row>
    <row r="163" spans="17:26" x14ac:dyDescent="0.2">
      <c r="Q163" s="297"/>
      <c r="R163" s="297"/>
      <c r="S163" s="297"/>
      <c r="U163" s="297"/>
      <c r="V163" s="297"/>
      <c r="W163" s="297"/>
      <c r="X163" s="297"/>
      <c r="Y163" s="297"/>
      <c r="Z163" s="297"/>
    </row>
    <row r="164" spans="17:26" x14ac:dyDescent="0.2">
      <c r="Q164" s="297"/>
      <c r="R164" s="297"/>
      <c r="S164" s="297"/>
      <c r="U164" s="297"/>
      <c r="V164" s="297"/>
      <c r="W164" s="297"/>
      <c r="X164" s="297"/>
      <c r="Y164" s="297"/>
      <c r="Z164" s="297"/>
    </row>
    <row r="165" spans="17:26" x14ac:dyDescent="0.2">
      <c r="Q165" s="297"/>
      <c r="R165" s="297"/>
      <c r="S165" s="297"/>
      <c r="U165" s="297"/>
      <c r="V165" s="297"/>
      <c r="W165" s="297"/>
      <c r="X165" s="297"/>
      <c r="Y165" s="297"/>
      <c r="Z165" s="297"/>
    </row>
    <row r="166" spans="17:26" x14ac:dyDescent="0.2">
      <c r="Q166" s="297"/>
      <c r="R166" s="297"/>
      <c r="S166" s="297"/>
      <c r="U166" s="297"/>
      <c r="V166" s="297"/>
      <c r="W166" s="297"/>
      <c r="X166" s="297"/>
      <c r="Y166" s="297"/>
      <c r="Z166" s="297"/>
    </row>
    <row r="167" spans="17:26" x14ac:dyDescent="0.2">
      <c r="Q167" s="297"/>
      <c r="R167" s="297"/>
      <c r="S167" s="297"/>
      <c r="U167" s="297"/>
      <c r="V167" s="297"/>
      <c r="W167" s="297"/>
      <c r="X167" s="297"/>
      <c r="Y167" s="297"/>
      <c r="Z167" s="297"/>
    </row>
    <row r="168" spans="17:26" x14ac:dyDescent="0.2">
      <c r="Q168" s="297"/>
      <c r="R168" s="297"/>
      <c r="S168" s="297"/>
      <c r="U168" s="297"/>
      <c r="V168" s="297"/>
      <c r="W168" s="297"/>
      <c r="X168" s="297"/>
      <c r="Y168" s="297"/>
      <c r="Z168" s="297"/>
    </row>
    <row r="169" spans="17:26" x14ac:dyDescent="0.2">
      <c r="Q169" s="297"/>
      <c r="R169" s="297"/>
      <c r="S169" s="297"/>
      <c r="U169" s="297"/>
      <c r="V169" s="297"/>
      <c r="W169" s="297"/>
      <c r="X169" s="297"/>
      <c r="Y169" s="297"/>
      <c r="Z169" s="297"/>
    </row>
    <row r="170" spans="17:26" x14ac:dyDescent="0.2">
      <c r="Q170" s="297"/>
      <c r="R170" s="297"/>
      <c r="S170" s="297"/>
      <c r="U170" s="297"/>
      <c r="V170" s="297"/>
      <c r="W170" s="297"/>
      <c r="X170" s="297"/>
      <c r="Y170" s="297"/>
      <c r="Z170" s="297"/>
    </row>
    <row r="171" spans="17:26" x14ac:dyDescent="0.2">
      <c r="Q171" s="297"/>
      <c r="R171" s="297"/>
      <c r="S171" s="297"/>
      <c r="U171" s="297"/>
      <c r="V171" s="297"/>
      <c r="W171" s="297"/>
      <c r="X171" s="297"/>
      <c r="Y171" s="297"/>
      <c r="Z171" s="297"/>
    </row>
    <row r="172" spans="17:26" x14ac:dyDescent="0.2">
      <c r="Q172" s="297"/>
      <c r="R172" s="297"/>
      <c r="S172" s="297"/>
      <c r="U172" s="297"/>
      <c r="V172" s="297"/>
      <c r="W172" s="297"/>
      <c r="X172" s="297"/>
      <c r="Y172" s="297"/>
      <c r="Z172" s="297"/>
    </row>
    <row r="173" spans="17:26" x14ac:dyDescent="0.2">
      <c r="Q173" s="297"/>
      <c r="R173" s="297"/>
      <c r="S173" s="297"/>
      <c r="U173" s="297"/>
      <c r="V173" s="297"/>
      <c r="W173" s="297"/>
      <c r="X173" s="297"/>
      <c r="Y173" s="297"/>
      <c r="Z173" s="297"/>
    </row>
    <row r="174" spans="17:26" x14ac:dyDescent="0.2">
      <c r="Q174" s="297"/>
      <c r="R174" s="297"/>
      <c r="S174" s="297"/>
      <c r="U174" s="297"/>
      <c r="V174" s="297"/>
      <c r="W174" s="297"/>
      <c r="X174" s="297"/>
      <c r="Y174" s="297"/>
      <c r="Z174" s="297"/>
    </row>
    <row r="175" spans="17:26" x14ac:dyDescent="0.2">
      <c r="Q175" s="297"/>
      <c r="R175" s="297"/>
      <c r="S175" s="297"/>
      <c r="U175" s="297"/>
      <c r="V175" s="297"/>
      <c r="W175" s="297"/>
      <c r="X175" s="297"/>
      <c r="Y175" s="297"/>
      <c r="Z175" s="297"/>
    </row>
    <row r="176" spans="17:26" x14ac:dyDescent="0.2">
      <c r="Q176" s="297"/>
      <c r="R176" s="297"/>
      <c r="S176" s="297"/>
      <c r="U176" s="297"/>
      <c r="V176" s="297"/>
      <c r="W176" s="297"/>
      <c r="X176" s="297"/>
      <c r="Y176" s="297"/>
      <c r="Z176" s="297"/>
    </row>
    <row r="177" spans="17:26" x14ac:dyDescent="0.2">
      <c r="Q177" s="297"/>
      <c r="R177" s="297"/>
      <c r="S177" s="297"/>
      <c r="U177" s="297"/>
      <c r="V177" s="297"/>
      <c r="W177" s="297"/>
      <c r="X177" s="297"/>
      <c r="Y177" s="297"/>
      <c r="Z177" s="297"/>
    </row>
    <row r="178" spans="17:26" x14ac:dyDescent="0.2">
      <c r="Q178" s="297"/>
      <c r="R178" s="297"/>
      <c r="S178" s="297"/>
      <c r="U178" s="297"/>
      <c r="V178" s="297"/>
      <c r="W178" s="297"/>
      <c r="X178" s="297"/>
      <c r="Y178" s="297"/>
      <c r="Z178" s="297"/>
    </row>
    <row r="179" spans="17:26" x14ac:dyDescent="0.2">
      <c r="Q179" s="297"/>
      <c r="R179" s="297"/>
      <c r="S179" s="297"/>
      <c r="U179" s="297"/>
      <c r="V179" s="297"/>
      <c r="W179" s="297"/>
      <c r="X179" s="297"/>
      <c r="Y179" s="297"/>
      <c r="Z179" s="297"/>
    </row>
    <row r="180" spans="17:26" x14ac:dyDescent="0.2">
      <c r="Q180" s="297"/>
      <c r="R180" s="297"/>
      <c r="S180" s="297"/>
      <c r="U180" s="297"/>
      <c r="V180" s="297"/>
      <c r="W180" s="297"/>
      <c r="X180" s="297"/>
      <c r="Y180" s="297"/>
      <c r="Z180" s="297"/>
    </row>
    <row r="181" spans="17:26" x14ac:dyDescent="0.2">
      <c r="Q181" s="297"/>
      <c r="R181" s="297"/>
      <c r="S181" s="297"/>
      <c r="U181" s="297"/>
      <c r="V181" s="297"/>
      <c r="W181" s="297"/>
      <c r="X181" s="297"/>
      <c r="Y181" s="297"/>
      <c r="Z181" s="297"/>
    </row>
    <row r="182" spans="17:26" x14ac:dyDescent="0.2">
      <c r="Q182" s="297"/>
      <c r="R182" s="297"/>
      <c r="S182" s="297"/>
      <c r="U182" s="297"/>
      <c r="V182" s="297"/>
      <c r="W182" s="297"/>
      <c r="X182" s="297"/>
      <c r="Y182" s="297"/>
      <c r="Z182" s="297"/>
    </row>
    <row r="183" spans="17:26" x14ac:dyDescent="0.2">
      <c r="Q183" s="297"/>
      <c r="R183" s="297"/>
      <c r="S183" s="297"/>
      <c r="U183" s="297"/>
      <c r="V183" s="297"/>
      <c r="W183" s="297"/>
      <c r="X183" s="297"/>
      <c r="Y183" s="297"/>
      <c r="Z183" s="297"/>
    </row>
    <row r="184" spans="17:26" x14ac:dyDescent="0.2">
      <c r="Q184" s="297"/>
      <c r="R184" s="297"/>
      <c r="S184" s="297"/>
      <c r="U184" s="297"/>
      <c r="V184" s="297"/>
      <c r="W184" s="297"/>
      <c r="X184" s="297"/>
      <c r="Y184" s="297"/>
      <c r="Z184" s="297"/>
    </row>
    <row r="185" spans="17:26" x14ac:dyDescent="0.2">
      <c r="Q185" s="297"/>
      <c r="R185" s="297"/>
      <c r="S185" s="297"/>
      <c r="U185" s="297"/>
      <c r="V185" s="297"/>
      <c r="W185" s="297"/>
      <c r="X185" s="297"/>
      <c r="Y185" s="297"/>
      <c r="Z185" s="297"/>
    </row>
    <row r="186" spans="17:26" x14ac:dyDescent="0.2">
      <c r="Q186" s="297"/>
      <c r="R186" s="297"/>
      <c r="S186" s="297"/>
      <c r="U186" s="297"/>
      <c r="V186" s="297"/>
      <c r="W186" s="297"/>
      <c r="X186" s="297"/>
      <c r="Y186" s="297"/>
      <c r="Z186" s="297"/>
    </row>
    <row r="187" spans="17:26" x14ac:dyDescent="0.2">
      <c r="Q187" s="297"/>
      <c r="R187" s="297"/>
      <c r="S187" s="297"/>
      <c r="U187" s="297"/>
      <c r="V187" s="297"/>
      <c r="W187" s="297"/>
      <c r="X187" s="297"/>
      <c r="Y187" s="297"/>
      <c r="Z187" s="297"/>
    </row>
    <row r="188" spans="17:26" x14ac:dyDescent="0.2">
      <c r="Q188" s="297"/>
      <c r="R188" s="297"/>
      <c r="S188" s="297"/>
      <c r="U188" s="297"/>
      <c r="V188" s="297"/>
      <c r="W188" s="297"/>
      <c r="X188" s="297"/>
      <c r="Y188" s="297"/>
      <c r="Z188" s="297"/>
    </row>
    <row r="189" spans="17:26" x14ac:dyDescent="0.2">
      <c r="Q189" s="297"/>
      <c r="R189" s="297"/>
      <c r="S189" s="297"/>
      <c r="U189" s="297"/>
      <c r="V189" s="297"/>
      <c r="W189" s="297"/>
      <c r="X189" s="297"/>
      <c r="Y189" s="297"/>
      <c r="Z189" s="297"/>
    </row>
    <row r="190" spans="17:26" x14ac:dyDescent="0.2">
      <c r="Q190" s="297"/>
      <c r="R190" s="297"/>
      <c r="S190" s="297"/>
      <c r="U190" s="297"/>
      <c r="V190" s="297"/>
      <c r="W190" s="297"/>
      <c r="X190" s="297"/>
      <c r="Y190" s="297"/>
      <c r="Z190" s="297"/>
    </row>
    <row r="191" spans="17:26" x14ac:dyDescent="0.2">
      <c r="Q191" s="297"/>
      <c r="R191" s="297"/>
      <c r="S191" s="297"/>
      <c r="U191" s="297"/>
      <c r="V191" s="297"/>
      <c r="W191" s="297"/>
      <c r="X191" s="297"/>
      <c r="Y191" s="297"/>
      <c r="Z191" s="297"/>
    </row>
    <row r="192" spans="17:26" x14ac:dyDescent="0.2">
      <c r="Q192" s="297"/>
      <c r="R192" s="297"/>
      <c r="S192" s="297"/>
      <c r="U192" s="297"/>
      <c r="V192" s="297"/>
      <c r="W192" s="297"/>
      <c r="X192" s="297"/>
      <c r="Y192" s="297"/>
      <c r="Z192" s="297"/>
    </row>
    <row r="193" spans="17:26" x14ac:dyDescent="0.2">
      <c r="Q193" s="297"/>
      <c r="R193" s="297"/>
      <c r="S193" s="297"/>
      <c r="U193" s="297"/>
      <c r="V193" s="297"/>
      <c r="W193" s="297"/>
      <c r="X193" s="297"/>
      <c r="Y193" s="297"/>
      <c r="Z193" s="297"/>
    </row>
    <row r="194" spans="17:26" x14ac:dyDescent="0.2">
      <c r="Q194" s="297"/>
      <c r="R194" s="297"/>
      <c r="S194" s="297"/>
      <c r="U194" s="297"/>
      <c r="V194" s="297"/>
      <c r="W194" s="297"/>
      <c r="X194" s="297"/>
      <c r="Y194" s="297"/>
      <c r="Z194" s="297"/>
    </row>
    <row r="195" spans="17:26" x14ac:dyDescent="0.2">
      <c r="Q195" s="297"/>
      <c r="R195" s="297"/>
      <c r="S195" s="297"/>
      <c r="U195" s="297"/>
      <c r="V195" s="297"/>
      <c r="W195" s="297"/>
      <c r="X195" s="297"/>
      <c r="Y195" s="297"/>
      <c r="Z195" s="297"/>
    </row>
    <row r="196" spans="17:26" x14ac:dyDescent="0.2">
      <c r="Q196" s="297"/>
      <c r="R196" s="297"/>
      <c r="S196" s="297"/>
      <c r="U196" s="297"/>
      <c r="V196" s="297"/>
      <c r="W196" s="297"/>
      <c r="X196" s="297"/>
      <c r="Y196" s="297"/>
      <c r="Z196" s="297"/>
    </row>
    <row r="197" spans="17:26" x14ac:dyDescent="0.2">
      <c r="Q197" s="297"/>
      <c r="R197" s="297"/>
      <c r="S197" s="297"/>
      <c r="U197" s="297"/>
      <c r="V197" s="297"/>
      <c r="W197" s="297"/>
      <c r="X197" s="297"/>
      <c r="Y197" s="297"/>
      <c r="Z197" s="297"/>
    </row>
    <row r="198" spans="17:26" x14ac:dyDescent="0.2">
      <c r="Q198" s="297"/>
      <c r="R198" s="297"/>
      <c r="S198" s="297"/>
      <c r="U198" s="297"/>
      <c r="V198" s="297"/>
      <c r="W198" s="297"/>
      <c r="X198" s="297"/>
      <c r="Y198" s="297"/>
      <c r="Z198" s="297"/>
    </row>
    <row r="199" spans="17:26" x14ac:dyDescent="0.2">
      <c r="Q199" s="297"/>
      <c r="R199" s="297"/>
      <c r="S199" s="297"/>
      <c r="U199" s="297"/>
      <c r="V199" s="297"/>
      <c r="W199" s="297"/>
      <c r="X199" s="297"/>
      <c r="Y199" s="297"/>
      <c r="Z199" s="297"/>
    </row>
    <row r="200" spans="17:26" x14ac:dyDescent="0.2">
      <c r="Q200" s="297"/>
      <c r="R200" s="297"/>
      <c r="S200" s="297"/>
      <c r="U200" s="297"/>
      <c r="V200" s="297"/>
      <c r="W200" s="297"/>
      <c r="X200" s="297"/>
      <c r="Y200" s="297"/>
      <c r="Z200" s="297"/>
    </row>
    <row r="201" spans="17:26" x14ac:dyDescent="0.2">
      <c r="Q201" s="297"/>
      <c r="R201" s="297"/>
      <c r="S201" s="297"/>
      <c r="U201" s="297"/>
      <c r="V201" s="297"/>
      <c r="W201" s="297"/>
      <c r="X201" s="297"/>
      <c r="Y201" s="297"/>
      <c r="Z201" s="297"/>
    </row>
    <row r="202" spans="17:26" x14ac:dyDescent="0.2">
      <c r="Q202" s="297"/>
      <c r="R202" s="297"/>
      <c r="S202" s="297"/>
      <c r="U202" s="297"/>
      <c r="V202" s="297"/>
      <c r="W202" s="297"/>
      <c r="X202" s="297"/>
      <c r="Y202" s="297"/>
      <c r="Z202" s="297"/>
    </row>
    <row r="203" spans="17:26" x14ac:dyDescent="0.2">
      <c r="Q203" s="297"/>
      <c r="R203" s="297"/>
      <c r="S203" s="297"/>
      <c r="U203" s="297"/>
      <c r="V203" s="297"/>
      <c r="W203" s="297"/>
      <c r="X203" s="297"/>
      <c r="Y203" s="297"/>
      <c r="Z203" s="297"/>
    </row>
    <row r="204" spans="17:26" x14ac:dyDescent="0.2">
      <c r="Q204" s="297"/>
      <c r="R204" s="297"/>
      <c r="S204" s="297"/>
      <c r="U204" s="297"/>
      <c r="V204" s="297"/>
      <c r="W204" s="297"/>
      <c r="X204" s="297"/>
      <c r="Y204" s="297"/>
      <c r="Z204" s="297"/>
    </row>
    <row r="205" spans="17:26" x14ac:dyDescent="0.2">
      <c r="Q205" s="297"/>
      <c r="R205" s="297"/>
      <c r="S205" s="297"/>
      <c r="U205" s="297"/>
      <c r="V205" s="297"/>
      <c r="W205" s="297"/>
      <c r="X205" s="297"/>
      <c r="Y205" s="297"/>
      <c r="Z205" s="297"/>
    </row>
    <row r="206" spans="17:26" x14ac:dyDescent="0.2">
      <c r="Q206" s="297"/>
      <c r="R206" s="297"/>
      <c r="S206" s="297"/>
      <c r="U206" s="297"/>
      <c r="V206" s="297"/>
      <c r="W206" s="297"/>
      <c r="X206" s="297"/>
      <c r="Y206" s="297"/>
      <c r="Z206" s="297"/>
    </row>
    <row r="207" spans="17:26" x14ac:dyDescent="0.2">
      <c r="Q207" s="297"/>
      <c r="R207" s="297"/>
      <c r="S207" s="297"/>
      <c r="U207" s="297"/>
      <c r="V207" s="297"/>
      <c r="W207" s="297"/>
      <c r="X207" s="297"/>
      <c r="Y207" s="297"/>
      <c r="Z207" s="297"/>
    </row>
    <row r="208" spans="17:26" x14ac:dyDescent="0.2">
      <c r="Q208" s="297"/>
      <c r="R208" s="297"/>
      <c r="S208" s="297"/>
      <c r="U208" s="297"/>
      <c r="V208" s="297"/>
      <c r="W208" s="297"/>
      <c r="X208" s="297"/>
      <c r="Y208" s="297"/>
      <c r="Z208" s="297"/>
    </row>
    <row r="209" spans="17:26" x14ac:dyDescent="0.2">
      <c r="Q209" s="297"/>
      <c r="R209" s="297"/>
      <c r="S209" s="297"/>
      <c r="U209" s="297"/>
      <c r="V209" s="297"/>
      <c r="W209" s="297"/>
      <c r="X209" s="297"/>
      <c r="Y209" s="297"/>
      <c r="Z209" s="297"/>
    </row>
  </sheetData>
  <sortState ref="B3:O58">
    <sortCondition descending="1" ref="L3:L58"/>
  </sortState>
  <mergeCells count="4">
    <mergeCell ref="I2:J2"/>
    <mergeCell ref="K2:L2"/>
    <mergeCell ref="M2:N2"/>
    <mergeCell ref="AF1:AG1"/>
  </mergeCells>
  <phoneticPr fontId="4" type="noConversion"/>
  <hyperlinks>
    <hyperlink ref="S33" r:id="rId1" display="BERNOS Blaise"/>
    <hyperlink ref="S3" r:id="rId2" display="NOBLET Erwan"/>
    <hyperlink ref="S10" r:id="rId3" display="OLIVIERI Bernard"/>
    <hyperlink ref="S17" r:id="rId4" display="SAUVAN Jean-Pierre"/>
    <hyperlink ref="S54" r:id="rId5" display="SURCOUF Dominique"/>
    <hyperlink ref="S34" r:id="rId6" display="CROYEAU Jean Marie"/>
    <hyperlink ref="S6" r:id="rId7" display="NOBLET Erwan"/>
  </hyperlinks>
  <pageMargins left="0.78740157499999996" right="0.78740157499999996" top="0.984251969" bottom="0.984251969" header="0.4921259845" footer="0.4921259845"/>
  <pageSetup paperSize="9" orientation="portrait" r:id="rId8"/>
  <headerFooter alignWithMargins="0"/>
  <legacy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90" zoomScaleNormal="90" workbookViewId="0"/>
  </sheetViews>
  <sheetFormatPr defaultColWidth="11.5703125" defaultRowHeight="12.75" x14ac:dyDescent="0.2"/>
  <cols>
    <col min="1" max="1" width="5.7109375" customWidth="1"/>
    <col min="2" max="2" width="9.5703125" bestFit="1" customWidth="1"/>
    <col min="3" max="3" width="24.85546875" bestFit="1" customWidth="1"/>
    <col min="4" max="4" width="25.7109375" bestFit="1" customWidth="1"/>
    <col min="5" max="5" width="0.85546875" customWidth="1"/>
    <col min="6" max="6" width="7.140625" customWidth="1"/>
    <col min="7" max="7" width="7.140625" bestFit="1" customWidth="1"/>
    <col min="8" max="8" width="6.28515625" bestFit="1" customWidth="1"/>
    <col min="9" max="9" width="5.7109375" bestFit="1" customWidth="1"/>
    <col min="10" max="10" width="4.5703125" customWidth="1"/>
    <col min="11" max="11" width="5.7109375" bestFit="1" customWidth="1"/>
    <col min="12" max="12" width="4.5703125" customWidth="1"/>
    <col min="13" max="13" width="5.42578125" bestFit="1" customWidth="1"/>
    <col min="14" max="14" width="4.5703125" customWidth="1"/>
    <col min="15" max="15" width="7.85546875" customWidth="1"/>
    <col min="16" max="16" width="14.5703125" customWidth="1"/>
    <col min="17" max="17" width="5.42578125" bestFit="1" customWidth="1"/>
    <col min="18" max="18" width="8.28515625" style="74" customWidth="1"/>
    <col min="19" max="19" width="24" bestFit="1" customWidth="1"/>
    <col min="20" max="20" width="25.7109375" bestFit="1" customWidth="1"/>
    <col min="21" max="21" width="8.28515625" style="74" bestFit="1" customWidth="1"/>
    <col min="22" max="22" width="7" bestFit="1" customWidth="1"/>
    <col min="23" max="23" width="6.42578125" bestFit="1" customWidth="1"/>
    <col min="24" max="25" width="6.42578125" customWidth="1"/>
    <col min="26" max="26" width="1.5703125" customWidth="1"/>
  </cols>
  <sheetData>
    <row r="1" spans="1:26" ht="13.5" customHeight="1" x14ac:dyDescent="0.2">
      <c r="C1" s="76" t="s">
        <v>905</v>
      </c>
      <c r="S1" t="s">
        <v>101</v>
      </c>
    </row>
    <row r="3" spans="1:26" ht="38.25" customHeight="1" x14ac:dyDescent="0.2">
      <c r="A3" s="44" t="s">
        <v>27</v>
      </c>
      <c r="B3" s="44" t="s">
        <v>28</v>
      </c>
      <c r="C3" s="44" t="s">
        <v>29</v>
      </c>
      <c r="D3" s="45" t="s">
        <v>40</v>
      </c>
      <c r="F3" s="33" t="s">
        <v>36</v>
      </c>
      <c r="G3" s="33" t="s">
        <v>35</v>
      </c>
      <c r="H3" s="33" t="s">
        <v>31</v>
      </c>
      <c r="I3" s="405" t="s">
        <v>41</v>
      </c>
      <c r="J3" s="406"/>
      <c r="K3" s="407" t="s">
        <v>42</v>
      </c>
      <c r="L3" s="406"/>
      <c r="M3" s="407" t="s">
        <v>43</v>
      </c>
      <c r="N3" s="406"/>
      <c r="O3" s="33" t="s">
        <v>39</v>
      </c>
      <c r="Q3" s="78" t="s">
        <v>27</v>
      </c>
      <c r="R3" s="78" t="s">
        <v>28</v>
      </c>
      <c r="S3" s="78" t="s">
        <v>29</v>
      </c>
      <c r="T3" s="78" t="s">
        <v>30</v>
      </c>
      <c r="U3" s="78" t="s">
        <v>3</v>
      </c>
      <c r="V3" s="78" t="s">
        <v>11</v>
      </c>
      <c r="W3" s="78" t="s">
        <v>68</v>
      </c>
      <c r="X3" s="78" t="s">
        <v>69</v>
      </c>
      <c r="Y3" s="78" t="s">
        <v>70</v>
      </c>
      <c r="Z3" s="119"/>
    </row>
    <row r="4" spans="1:26" ht="13.5" customHeight="1" x14ac:dyDescent="0.2">
      <c r="A4" s="33">
        <v>1</v>
      </c>
      <c r="B4" s="82" t="s">
        <v>906</v>
      </c>
      <c r="C4" s="80" t="s">
        <v>285</v>
      </c>
      <c r="D4" s="79" t="s">
        <v>345</v>
      </c>
      <c r="F4" s="33" t="s">
        <v>83</v>
      </c>
      <c r="G4" s="35">
        <v>6</v>
      </c>
      <c r="H4" s="47" t="s">
        <v>46</v>
      </c>
      <c r="I4" s="310">
        <v>1</v>
      </c>
      <c r="J4" s="38">
        <f t="shared" ref="J4:J15" si="0">IF(OR(I4="DSQ",I4="RAF",I4="DNC",I4="DPG"),0,IF(OR(I4="DNS",I4="DNF"),100*(($G4-$G4+1)/$G4)+10*(LOG($G4/$G4)),100*(($G4-I4+1)/$G4)+10*(LOG($G4/I4))))</f>
        <v>107.78151250383644</v>
      </c>
      <c r="K4" s="310">
        <v>3</v>
      </c>
      <c r="L4" s="38">
        <f t="shared" ref="L4:L15" si="1">IF(OR(K4="DSQ",K4="RAF",K4="DNC",K4="DPG"),0,IF(OR(K4="DNS",K4="DNF"),100*(($G4-$G4+1)/$G4)+10*(LOG($G4/$G4)),100*(($G4-K4+1)/$G4)+10*(LOG($G4/K4))))</f>
        <v>69.67696662330647</v>
      </c>
      <c r="M4" s="310">
        <v>1</v>
      </c>
      <c r="N4" s="38">
        <f t="shared" ref="N4:N15" si="2">IF(OR(M4="DSQ",M4="RAF",M4="DNC",M4="DPG"),0,IF(OR(M4="DNS",M4="DNF"),100*(($G4-$G4+1)/$G4)+10*(LOG($G4/$G4)),100*(($G4-M4+1)/$G4)+10*(LOG($G4/M4))))</f>
        <v>107.78151250383644</v>
      </c>
      <c r="O4" s="41">
        <f t="shared" ref="O4:O15" si="3">J4+L4+N4</f>
        <v>285.23999163097938</v>
      </c>
      <c r="Q4" s="308" t="s">
        <v>83</v>
      </c>
      <c r="R4" s="196" t="s">
        <v>906</v>
      </c>
      <c r="S4" s="197" t="s">
        <v>285</v>
      </c>
      <c r="T4" s="198" t="s">
        <v>345</v>
      </c>
      <c r="U4" s="196" t="s">
        <v>46</v>
      </c>
      <c r="V4" s="195" t="s">
        <v>89</v>
      </c>
      <c r="W4" s="196">
        <v>1</v>
      </c>
      <c r="X4" s="196">
        <v>3</v>
      </c>
      <c r="Y4" s="196">
        <v>1</v>
      </c>
      <c r="Z4" s="120"/>
    </row>
    <row r="5" spans="1:26" ht="13.5" customHeight="1" x14ac:dyDescent="0.2">
      <c r="A5" s="33">
        <v>2</v>
      </c>
      <c r="B5" s="82" t="s">
        <v>277</v>
      </c>
      <c r="C5" s="80" t="s">
        <v>157</v>
      </c>
      <c r="D5" s="79" t="s">
        <v>912</v>
      </c>
      <c r="F5" s="33" t="s">
        <v>83</v>
      </c>
      <c r="G5" s="35">
        <v>6</v>
      </c>
      <c r="H5" s="47" t="s">
        <v>45</v>
      </c>
      <c r="I5" s="310">
        <v>3</v>
      </c>
      <c r="J5" s="38">
        <f t="shared" si="0"/>
        <v>69.67696662330647</v>
      </c>
      <c r="K5" s="310">
        <v>1</v>
      </c>
      <c r="L5" s="38">
        <f t="shared" si="1"/>
        <v>107.78151250383644</v>
      </c>
      <c r="M5" s="310" t="s">
        <v>32</v>
      </c>
      <c r="N5" s="38">
        <f t="shared" si="2"/>
        <v>16.666666666666664</v>
      </c>
      <c r="O5" s="41">
        <f t="shared" si="3"/>
        <v>194.12514579380957</v>
      </c>
      <c r="Q5" s="308" t="s">
        <v>85</v>
      </c>
      <c r="R5" s="196" t="s">
        <v>865</v>
      </c>
      <c r="S5" s="197" t="s">
        <v>247</v>
      </c>
      <c r="T5" s="198" t="s">
        <v>907</v>
      </c>
      <c r="U5" s="196" t="s">
        <v>46</v>
      </c>
      <c r="V5" s="195" t="s">
        <v>96</v>
      </c>
      <c r="W5" s="196">
        <v>2</v>
      </c>
      <c r="X5" s="196">
        <v>2</v>
      </c>
      <c r="Y5" s="196" t="s">
        <v>32</v>
      </c>
      <c r="Z5" s="120"/>
    </row>
    <row r="6" spans="1:26" ht="13.5" customHeight="1" x14ac:dyDescent="0.2">
      <c r="A6" s="33">
        <v>3</v>
      </c>
      <c r="B6" s="82" t="s">
        <v>865</v>
      </c>
      <c r="C6" s="80" t="s">
        <v>247</v>
      </c>
      <c r="D6" s="79" t="s">
        <v>907</v>
      </c>
      <c r="F6" s="33" t="s">
        <v>85</v>
      </c>
      <c r="G6" s="35">
        <v>6</v>
      </c>
      <c r="H6" s="47" t="s">
        <v>46</v>
      </c>
      <c r="I6" s="310">
        <v>2</v>
      </c>
      <c r="J6" s="38">
        <f t="shared" si="0"/>
        <v>88.104545880529969</v>
      </c>
      <c r="K6" s="310">
        <v>2</v>
      </c>
      <c r="L6" s="38">
        <f t="shared" si="1"/>
        <v>88.104545880529969</v>
      </c>
      <c r="M6" s="310" t="s">
        <v>32</v>
      </c>
      <c r="N6" s="38">
        <f t="shared" si="2"/>
        <v>16.666666666666664</v>
      </c>
      <c r="O6" s="41">
        <f t="shared" si="3"/>
        <v>192.87575842772659</v>
      </c>
      <c r="Q6" s="308" t="s">
        <v>87</v>
      </c>
      <c r="R6" s="196" t="s">
        <v>869</v>
      </c>
      <c r="S6" s="197" t="s">
        <v>160</v>
      </c>
      <c r="T6" s="198" t="s">
        <v>908</v>
      </c>
      <c r="U6" s="196" t="s">
        <v>46</v>
      </c>
      <c r="V6" s="195" t="s">
        <v>104</v>
      </c>
      <c r="W6" s="196">
        <v>3</v>
      </c>
      <c r="X6" s="196">
        <v>4</v>
      </c>
      <c r="Y6" s="196" t="s">
        <v>32</v>
      </c>
      <c r="Z6" s="120"/>
    </row>
    <row r="7" spans="1:26" ht="13.5" customHeight="1" x14ac:dyDescent="0.2">
      <c r="A7" s="33">
        <v>4</v>
      </c>
      <c r="B7" s="82" t="s">
        <v>871</v>
      </c>
      <c r="C7" s="80" t="s">
        <v>129</v>
      </c>
      <c r="D7" s="79" t="s">
        <v>909</v>
      </c>
      <c r="F7" s="33" t="s">
        <v>84</v>
      </c>
      <c r="G7" s="35">
        <v>6</v>
      </c>
      <c r="H7" s="47" t="s">
        <v>46</v>
      </c>
      <c r="I7" s="310" t="s">
        <v>32</v>
      </c>
      <c r="J7" s="38">
        <f t="shared" si="0"/>
        <v>16.666666666666664</v>
      </c>
      <c r="K7" s="310">
        <v>1</v>
      </c>
      <c r="L7" s="38">
        <f t="shared" si="1"/>
        <v>107.78151250383644</v>
      </c>
      <c r="M7" s="310" t="s">
        <v>32</v>
      </c>
      <c r="N7" s="38">
        <f t="shared" si="2"/>
        <v>16.666666666666664</v>
      </c>
      <c r="O7" s="41">
        <f t="shared" si="3"/>
        <v>141.11484583716975</v>
      </c>
      <c r="Q7" s="308" t="s">
        <v>84</v>
      </c>
      <c r="R7" s="196" t="s">
        <v>871</v>
      </c>
      <c r="S7" s="197" t="s">
        <v>129</v>
      </c>
      <c r="T7" s="198" t="s">
        <v>909</v>
      </c>
      <c r="U7" s="196" t="s">
        <v>46</v>
      </c>
      <c r="V7" s="195" t="s">
        <v>105</v>
      </c>
      <c r="W7" s="196" t="s">
        <v>32</v>
      </c>
      <c r="X7" s="196">
        <v>1</v>
      </c>
      <c r="Y7" s="196" t="s">
        <v>32</v>
      </c>
      <c r="Z7" s="120"/>
    </row>
    <row r="8" spans="1:26" ht="13.5" customHeight="1" x14ac:dyDescent="0.2">
      <c r="A8" s="33">
        <v>5</v>
      </c>
      <c r="B8" s="82" t="s">
        <v>869</v>
      </c>
      <c r="C8" s="80" t="s">
        <v>160</v>
      </c>
      <c r="D8" s="79" t="s">
        <v>908</v>
      </c>
      <c r="F8" s="33" t="s">
        <v>87</v>
      </c>
      <c r="G8" s="35">
        <v>6</v>
      </c>
      <c r="H8" s="47" t="s">
        <v>46</v>
      </c>
      <c r="I8" s="310">
        <v>3</v>
      </c>
      <c r="J8" s="38">
        <f t="shared" si="0"/>
        <v>69.67696662330647</v>
      </c>
      <c r="K8" s="310">
        <v>4</v>
      </c>
      <c r="L8" s="38">
        <f t="shared" si="1"/>
        <v>51.760912590556813</v>
      </c>
      <c r="M8" s="310" t="s">
        <v>32</v>
      </c>
      <c r="N8" s="38">
        <f t="shared" si="2"/>
        <v>16.666666666666664</v>
      </c>
      <c r="O8" s="41">
        <f t="shared" si="3"/>
        <v>138.10454588052994</v>
      </c>
      <c r="Q8" s="308" t="s">
        <v>312</v>
      </c>
      <c r="R8" s="196" t="s">
        <v>870</v>
      </c>
      <c r="S8" s="197" t="s">
        <v>163</v>
      </c>
      <c r="T8" s="198" t="s">
        <v>910</v>
      </c>
      <c r="U8" s="196" t="s">
        <v>46</v>
      </c>
      <c r="V8" s="195" t="s">
        <v>107</v>
      </c>
      <c r="W8" s="196" t="s">
        <v>32</v>
      </c>
      <c r="X8" s="196" t="s">
        <v>33</v>
      </c>
      <c r="Y8" s="196" t="s">
        <v>33</v>
      </c>
      <c r="Z8" s="120"/>
    </row>
    <row r="9" spans="1:26" ht="13.5" customHeight="1" x14ac:dyDescent="0.2">
      <c r="A9" s="33">
        <v>6</v>
      </c>
      <c r="B9" s="82" t="s">
        <v>915</v>
      </c>
      <c r="C9" s="80" t="s">
        <v>671</v>
      </c>
      <c r="D9" s="79" t="s">
        <v>396</v>
      </c>
      <c r="F9" s="33" t="s">
        <v>87</v>
      </c>
      <c r="G9" s="35">
        <v>6</v>
      </c>
      <c r="H9" s="47" t="s">
        <v>45</v>
      </c>
      <c r="I9" s="310">
        <v>2</v>
      </c>
      <c r="J9" s="38">
        <f t="shared" si="0"/>
        <v>88.104545880529969</v>
      </c>
      <c r="K9" s="310" t="s">
        <v>32</v>
      </c>
      <c r="L9" s="38">
        <f t="shared" si="1"/>
        <v>16.666666666666664</v>
      </c>
      <c r="M9" s="310" t="s">
        <v>32</v>
      </c>
      <c r="N9" s="38">
        <f t="shared" si="2"/>
        <v>16.666666666666664</v>
      </c>
      <c r="O9" s="41">
        <f t="shared" si="3"/>
        <v>121.43787921386328</v>
      </c>
      <c r="Q9" s="308" t="s">
        <v>312</v>
      </c>
      <c r="R9" s="196" t="s">
        <v>876</v>
      </c>
      <c r="S9" s="197" t="s">
        <v>813</v>
      </c>
      <c r="T9" s="198" t="s">
        <v>911</v>
      </c>
      <c r="U9" s="196" t="s">
        <v>46</v>
      </c>
      <c r="V9" s="195" t="s">
        <v>107</v>
      </c>
      <c r="W9" s="196" t="s">
        <v>32</v>
      </c>
      <c r="X9" s="196" t="s">
        <v>32</v>
      </c>
      <c r="Y9" s="196" t="s">
        <v>33</v>
      </c>
      <c r="Z9" s="120"/>
    </row>
    <row r="10" spans="1:26" ht="13.5" customHeight="1" x14ac:dyDescent="0.2">
      <c r="A10" s="33">
        <v>7</v>
      </c>
      <c r="B10" s="82" t="s">
        <v>913</v>
      </c>
      <c r="C10" s="80" t="s">
        <v>251</v>
      </c>
      <c r="D10" s="79" t="s">
        <v>914</v>
      </c>
      <c r="F10" s="33" t="s">
        <v>85</v>
      </c>
      <c r="G10" s="35">
        <v>6</v>
      </c>
      <c r="H10" s="47" t="s">
        <v>45</v>
      </c>
      <c r="I10" s="310">
        <v>1</v>
      </c>
      <c r="J10" s="38">
        <f t="shared" si="0"/>
        <v>107.78151250383644</v>
      </c>
      <c r="K10" s="310" t="s">
        <v>33</v>
      </c>
      <c r="L10" s="38">
        <f t="shared" si="1"/>
        <v>0</v>
      </c>
      <c r="M10" s="310" t="s">
        <v>33</v>
      </c>
      <c r="N10" s="38">
        <f t="shared" si="2"/>
        <v>0</v>
      </c>
      <c r="O10" s="41">
        <f t="shared" si="3"/>
        <v>107.78151250383644</v>
      </c>
      <c r="Q10" s="309" t="s">
        <v>83</v>
      </c>
      <c r="R10" s="82" t="s">
        <v>277</v>
      </c>
      <c r="S10" s="80" t="s">
        <v>157</v>
      </c>
      <c r="T10" s="79" t="s">
        <v>912</v>
      </c>
      <c r="U10" s="82" t="s">
        <v>45</v>
      </c>
      <c r="V10" s="78" t="s">
        <v>96</v>
      </c>
      <c r="W10" s="82">
        <v>3</v>
      </c>
      <c r="X10" s="82">
        <v>1</v>
      </c>
      <c r="Y10" s="82" t="s">
        <v>32</v>
      </c>
      <c r="Z10" s="120"/>
    </row>
    <row r="11" spans="1:26" ht="13.5" customHeight="1" x14ac:dyDescent="0.2">
      <c r="A11" s="33">
        <v>8</v>
      </c>
      <c r="B11" s="82" t="s">
        <v>876</v>
      </c>
      <c r="C11" s="80" t="s">
        <v>813</v>
      </c>
      <c r="D11" s="79" t="s">
        <v>911</v>
      </c>
      <c r="F11" s="33" t="s">
        <v>312</v>
      </c>
      <c r="G11" s="35">
        <v>6</v>
      </c>
      <c r="H11" s="47" t="s">
        <v>46</v>
      </c>
      <c r="I11" s="310" t="s">
        <v>32</v>
      </c>
      <c r="J11" s="38">
        <f t="shared" si="0"/>
        <v>16.666666666666664</v>
      </c>
      <c r="K11" s="310" t="s">
        <v>32</v>
      </c>
      <c r="L11" s="38">
        <f t="shared" si="1"/>
        <v>16.666666666666664</v>
      </c>
      <c r="M11" s="310" t="s">
        <v>33</v>
      </c>
      <c r="N11" s="38">
        <f t="shared" si="2"/>
        <v>0</v>
      </c>
      <c r="O11" s="41">
        <f t="shared" si="3"/>
        <v>33.333333333333329</v>
      </c>
      <c r="Q11" s="309" t="s">
        <v>85</v>
      </c>
      <c r="R11" s="82" t="s">
        <v>913</v>
      </c>
      <c r="S11" s="80" t="s">
        <v>251</v>
      </c>
      <c r="T11" s="79" t="s">
        <v>914</v>
      </c>
      <c r="U11" s="82" t="s">
        <v>45</v>
      </c>
      <c r="V11" s="78" t="s">
        <v>105</v>
      </c>
      <c r="W11" s="82">
        <v>1</v>
      </c>
      <c r="X11" s="82" t="s">
        <v>33</v>
      </c>
      <c r="Y11" s="82" t="s">
        <v>33</v>
      </c>
      <c r="Z11" s="120"/>
    </row>
    <row r="12" spans="1:26" ht="13.5" customHeight="1" x14ac:dyDescent="0.2">
      <c r="A12" s="33">
        <v>9</v>
      </c>
      <c r="B12" s="82" t="s">
        <v>397</v>
      </c>
      <c r="C12" s="80" t="s">
        <v>252</v>
      </c>
      <c r="D12" s="79" t="s">
        <v>313</v>
      </c>
      <c r="F12" s="33" t="s">
        <v>312</v>
      </c>
      <c r="G12" s="35">
        <v>6</v>
      </c>
      <c r="H12" s="47" t="s">
        <v>45</v>
      </c>
      <c r="I12" s="310" t="s">
        <v>32</v>
      </c>
      <c r="J12" s="38">
        <f t="shared" si="0"/>
        <v>16.666666666666664</v>
      </c>
      <c r="K12" s="310" t="s">
        <v>33</v>
      </c>
      <c r="L12" s="38">
        <f t="shared" si="1"/>
        <v>0</v>
      </c>
      <c r="M12" s="310" t="s">
        <v>32</v>
      </c>
      <c r="N12" s="38">
        <f t="shared" si="2"/>
        <v>16.666666666666664</v>
      </c>
      <c r="O12" s="41">
        <f t="shared" si="3"/>
        <v>33.333333333333329</v>
      </c>
      <c r="Q12" s="309" t="s">
        <v>87</v>
      </c>
      <c r="R12" s="82" t="s">
        <v>915</v>
      </c>
      <c r="S12" s="80" t="s">
        <v>671</v>
      </c>
      <c r="T12" s="79" t="s">
        <v>396</v>
      </c>
      <c r="U12" s="82" t="s">
        <v>45</v>
      </c>
      <c r="V12" s="78" t="s">
        <v>92</v>
      </c>
      <c r="W12" s="82">
        <v>2</v>
      </c>
      <c r="X12" s="82" t="s">
        <v>32</v>
      </c>
      <c r="Y12" s="82" t="s">
        <v>32</v>
      </c>
      <c r="Z12" s="120"/>
    </row>
    <row r="13" spans="1:26" ht="13.5" customHeight="1" x14ac:dyDescent="0.2">
      <c r="A13" s="33">
        <v>10</v>
      </c>
      <c r="B13" s="82" t="s">
        <v>870</v>
      </c>
      <c r="C13" s="80" t="s">
        <v>163</v>
      </c>
      <c r="D13" s="79" t="s">
        <v>910</v>
      </c>
      <c r="F13" s="33" t="s">
        <v>312</v>
      </c>
      <c r="G13" s="35">
        <v>6</v>
      </c>
      <c r="H13" s="47" t="s">
        <v>46</v>
      </c>
      <c r="I13" s="310" t="s">
        <v>32</v>
      </c>
      <c r="J13" s="38">
        <f t="shared" si="0"/>
        <v>16.666666666666664</v>
      </c>
      <c r="K13" s="310" t="s">
        <v>33</v>
      </c>
      <c r="L13" s="38">
        <f t="shared" si="1"/>
        <v>0</v>
      </c>
      <c r="M13" s="310" t="s">
        <v>33</v>
      </c>
      <c r="N13" s="38">
        <f t="shared" si="2"/>
        <v>0</v>
      </c>
      <c r="O13" s="41">
        <f t="shared" si="3"/>
        <v>16.666666666666664</v>
      </c>
      <c r="Q13" s="309" t="s">
        <v>312</v>
      </c>
      <c r="R13" s="82" t="s">
        <v>397</v>
      </c>
      <c r="S13" s="80" t="s">
        <v>252</v>
      </c>
      <c r="T13" s="79" t="s">
        <v>313</v>
      </c>
      <c r="U13" s="82" t="s">
        <v>45</v>
      </c>
      <c r="V13" s="78" t="s">
        <v>107</v>
      </c>
      <c r="W13" s="82" t="s">
        <v>32</v>
      </c>
      <c r="X13" s="82" t="s">
        <v>33</v>
      </c>
      <c r="Y13" s="82" t="s">
        <v>32</v>
      </c>
      <c r="Z13" s="120"/>
    </row>
    <row r="14" spans="1:26" ht="13.5" customHeight="1" x14ac:dyDescent="0.2">
      <c r="A14" s="33">
        <v>11</v>
      </c>
      <c r="B14" s="82" t="s">
        <v>916</v>
      </c>
      <c r="C14" s="80" t="s">
        <v>156</v>
      </c>
      <c r="D14" s="79" t="s">
        <v>917</v>
      </c>
      <c r="F14" s="33" t="s">
        <v>312</v>
      </c>
      <c r="G14" s="35">
        <v>6</v>
      </c>
      <c r="H14" s="47" t="s">
        <v>45</v>
      </c>
      <c r="I14" s="310" t="s">
        <v>32</v>
      </c>
      <c r="J14" s="38">
        <f t="shared" si="0"/>
        <v>16.666666666666664</v>
      </c>
      <c r="K14" s="310" t="s">
        <v>33</v>
      </c>
      <c r="L14" s="38">
        <f t="shared" si="1"/>
        <v>0</v>
      </c>
      <c r="M14" s="310" t="s">
        <v>33</v>
      </c>
      <c r="N14" s="38">
        <f t="shared" si="2"/>
        <v>0</v>
      </c>
      <c r="O14" s="41">
        <f t="shared" si="3"/>
        <v>16.666666666666664</v>
      </c>
      <c r="Q14" s="309" t="s">
        <v>312</v>
      </c>
      <c r="R14" s="82" t="s">
        <v>916</v>
      </c>
      <c r="S14" s="80" t="s">
        <v>156</v>
      </c>
      <c r="T14" s="79" t="s">
        <v>917</v>
      </c>
      <c r="U14" s="82" t="s">
        <v>45</v>
      </c>
      <c r="V14" s="78" t="s">
        <v>107</v>
      </c>
      <c r="W14" s="82" t="s">
        <v>32</v>
      </c>
      <c r="X14" s="82" t="s">
        <v>33</v>
      </c>
      <c r="Y14" s="82" t="s">
        <v>33</v>
      </c>
      <c r="Z14" s="120"/>
    </row>
    <row r="15" spans="1:26" ht="13.5" customHeight="1" x14ac:dyDescent="0.2">
      <c r="A15" s="33">
        <v>12</v>
      </c>
      <c r="B15" s="82" t="s">
        <v>918</v>
      </c>
      <c r="C15" s="80" t="s">
        <v>919</v>
      </c>
      <c r="D15" s="79" t="s">
        <v>920</v>
      </c>
      <c r="F15" s="33" t="s">
        <v>312</v>
      </c>
      <c r="G15" s="35">
        <v>6</v>
      </c>
      <c r="H15" s="47" t="s">
        <v>45</v>
      </c>
      <c r="I15" s="310" t="s">
        <v>33</v>
      </c>
      <c r="J15" s="38">
        <f t="shared" si="0"/>
        <v>0</v>
      </c>
      <c r="K15" s="310" t="s">
        <v>33</v>
      </c>
      <c r="L15" s="38">
        <f t="shared" si="1"/>
        <v>0</v>
      </c>
      <c r="M15" s="310" t="s">
        <v>32</v>
      </c>
      <c r="N15" s="38">
        <f t="shared" si="2"/>
        <v>16.666666666666664</v>
      </c>
      <c r="O15" s="41">
        <f t="shared" si="3"/>
        <v>16.666666666666664</v>
      </c>
      <c r="Q15" s="309" t="s">
        <v>312</v>
      </c>
      <c r="R15" s="82" t="s">
        <v>918</v>
      </c>
      <c r="S15" s="80" t="s">
        <v>919</v>
      </c>
      <c r="T15" s="79" t="s">
        <v>920</v>
      </c>
      <c r="U15" s="82" t="s">
        <v>45</v>
      </c>
      <c r="V15" s="78" t="s">
        <v>107</v>
      </c>
      <c r="W15" s="82" t="s">
        <v>33</v>
      </c>
      <c r="X15" s="82" t="s">
        <v>33</v>
      </c>
      <c r="Y15" s="82" t="s">
        <v>32</v>
      </c>
      <c r="Z15" s="120"/>
    </row>
    <row r="16" spans="1:26" ht="13.5" customHeight="1" x14ac:dyDescent="0.2">
      <c r="P16" s="74"/>
      <c r="R16"/>
      <c r="S16" s="74"/>
      <c r="U16"/>
    </row>
    <row r="17" spans="13:21" ht="13.5" customHeight="1" x14ac:dyDescent="0.2">
      <c r="M17" s="74"/>
      <c r="P17" s="74"/>
      <c r="R17"/>
      <c r="U17"/>
    </row>
    <row r="18" spans="13:21" ht="13.5" customHeight="1" x14ac:dyDescent="0.2">
      <c r="M18" s="74"/>
      <c r="P18" s="74"/>
      <c r="R18"/>
      <c r="U18"/>
    </row>
    <row r="19" spans="13:21" ht="13.5" customHeight="1" x14ac:dyDescent="0.2">
      <c r="M19" s="74"/>
      <c r="P19" s="74"/>
      <c r="R19"/>
      <c r="U19"/>
    </row>
    <row r="20" spans="13:21" ht="13.5" customHeight="1" x14ac:dyDescent="0.2">
      <c r="M20" s="74"/>
      <c r="P20" s="74"/>
      <c r="R20"/>
      <c r="U20"/>
    </row>
    <row r="21" spans="13:21" ht="13.5" customHeight="1" x14ac:dyDescent="0.2">
      <c r="M21" s="74"/>
      <c r="P21" s="74"/>
      <c r="R21"/>
      <c r="U21"/>
    </row>
    <row r="22" spans="13:21" ht="13.5" customHeight="1" x14ac:dyDescent="0.2">
      <c r="M22" s="74"/>
      <c r="P22" s="74"/>
      <c r="R22"/>
      <c r="U22"/>
    </row>
    <row r="23" spans="13:21" ht="13.5" customHeight="1" x14ac:dyDescent="0.2">
      <c r="M23" s="74"/>
      <c r="P23" s="74"/>
      <c r="R23"/>
      <c r="U23"/>
    </row>
    <row r="24" spans="13:21" ht="13.5" customHeight="1" x14ac:dyDescent="0.2">
      <c r="M24" s="74"/>
      <c r="P24" s="74"/>
      <c r="R24"/>
      <c r="U24"/>
    </row>
    <row r="25" spans="13:21" ht="13.5" customHeight="1" x14ac:dyDescent="0.2">
      <c r="M25" s="74"/>
      <c r="P25" s="74"/>
      <c r="R25"/>
      <c r="U25"/>
    </row>
    <row r="26" spans="13:21" ht="13.5" customHeight="1" x14ac:dyDescent="0.2">
      <c r="M26" s="74"/>
      <c r="P26" s="74"/>
      <c r="R26"/>
      <c r="U26"/>
    </row>
    <row r="27" spans="13:21" ht="13.5" customHeight="1" x14ac:dyDescent="0.2">
      <c r="M27" s="74"/>
      <c r="P27" s="74"/>
      <c r="R27"/>
      <c r="U27"/>
    </row>
    <row r="28" spans="13:21" ht="13.5" customHeight="1" x14ac:dyDescent="0.2">
      <c r="M28" s="74"/>
      <c r="P28" s="74"/>
      <c r="R28"/>
      <c r="U28"/>
    </row>
    <row r="29" spans="13:21" ht="13.5" customHeight="1" x14ac:dyDescent="0.2">
      <c r="P29" s="74"/>
      <c r="R29"/>
      <c r="S29" s="74"/>
      <c r="U29"/>
    </row>
    <row r="30" spans="13:21" ht="13.5" customHeight="1" x14ac:dyDescent="0.2">
      <c r="P30" s="74"/>
      <c r="R30"/>
      <c r="S30" s="74"/>
      <c r="U30"/>
    </row>
    <row r="31" spans="13:21" ht="13.5" customHeight="1" x14ac:dyDescent="0.2">
      <c r="P31" s="74"/>
      <c r="R31"/>
      <c r="S31" s="74"/>
      <c r="U31"/>
    </row>
    <row r="32" spans="13:21" ht="13.5" customHeight="1" x14ac:dyDescent="0.2">
      <c r="P32" s="74"/>
      <c r="R32"/>
      <c r="S32" s="74"/>
      <c r="U32"/>
    </row>
    <row r="33" spans="16:21" ht="13.5" customHeight="1" x14ac:dyDescent="0.2">
      <c r="P33" s="74"/>
      <c r="R33"/>
      <c r="S33" s="74"/>
      <c r="U33"/>
    </row>
    <row r="34" spans="16:21" ht="13.5" customHeight="1" x14ac:dyDescent="0.2">
      <c r="P34" s="74"/>
      <c r="R34"/>
      <c r="S34" s="74"/>
      <c r="U34"/>
    </row>
    <row r="35" spans="16:21" ht="13.5" customHeight="1" x14ac:dyDescent="0.2">
      <c r="P35" s="74"/>
      <c r="R35"/>
      <c r="S35" s="74"/>
      <c r="U35"/>
    </row>
    <row r="36" spans="16:21" ht="13.5" customHeight="1" x14ac:dyDescent="0.2">
      <c r="P36" s="74"/>
      <c r="R36"/>
      <c r="S36" s="74"/>
      <c r="U36"/>
    </row>
  </sheetData>
  <sortState ref="B4:O15">
    <sortCondition descending="1" ref="L4:L15"/>
  </sortState>
  <mergeCells count="3">
    <mergeCell ref="I3:J3"/>
    <mergeCell ref="K3:L3"/>
    <mergeCell ref="M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zoomScale="80" zoomScaleNormal="80" workbookViewId="0"/>
  </sheetViews>
  <sheetFormatPr defaultColWidth="11.5703125" defaultRowHeight="13.5" customHeight="1" x14ac:dyDescent="0.2"/>
  <cols>
    <col min="1" max="1" width="5.7109375" customWidth="1"/>
    <col min="2" max="2" width="9.5703125" bestFit="1" customWidth="1"/>
    <col min="3" max="3" width="24.85546875" bestFit="1" customWidth="1"/>
    <col min="4" max="4" width="41" bestFit="1" customWidth="1"/>
    <col min="5" max="5" width="0.85546875" customWidth="1"/>
    <col min="6" max="6" width="8" bestFit="1" customWidth="1"/>
    <col min="7" max="7" width="7.140625" bestFit="1" customWidth="1"/>
    <col min="8" max="8" width="6.28515625" bestFit="1" customWidth="1"/>
    <col min="9" max="9" width="5.7109375" bestFit="1" customWidth="1"/>
    <col min="10" max="10" width="4.5703125" customWidth="1"/>
    <col min="11" max="11" width="5.7109375" bestFit="1" customWidth="1"/>
    <col min="12" max="12" width="4.5703125" customWidth="1"/>
    <col min="13" max="13" width="7.85546875" customWidth="1"/>
    <col min="14" max="14" width="19.5703125" customWidth="1"/>
    <col min="15" max="15" width="5.42578125" bestFit="1" customWidth="1"/>
    <col min="16" max="16" width="10.85546875" style="74" bestFit="1" customWidth="1"/>
    <col min="17" max="17" width="24" bestFit="1" customWidth="1"/>
    <col min="18" max="18" width="41" bestFit="1" customWidth="1"/>
    <col min="19" max="19" width="8.28515625" style="74" bestFit="1" customWidth="1"/>
    <col min="20" max="20" width="7" bestFit="1" customWidth="1"/>
    <col min="21" max="21" width="6.42578125" bestFit="1" customWidth="1"/>
    <col min="22" max="22" width="6.42578125" customWidth="1"/>
    <col min="23" max="23" width="1.5703125" customWidth="1"/>
  </cols>
  <sheetData>
    <row r="1" spans="1:23" ht="13.5" customHeight="1" x14ac:dyDescent="0.2">
      <c r="C1" s="76" t="s">
        <v>963</v>
      </c>
      <c r="Q1" t="s">
        <v>101</v>
      </c>
    </row>
    <row r="3" spans="1:23" ht="38.25" customHeight="1" x14ac:dyDescent="0.2">
      <c r="A3" s="44" t="s">
        <v>27</v>
      </c>
      <c r="B3" s="44" t="s">
        <v>28</v>
      </c>
      <c r="C3" s="44" t="s">
        <v>29</v>
      </c>
      <c r="D3" s="45" t="s">
        <v>40</v>
      </c>
      <c r="F3" s="33" t="s">
        <v>36</v>
      </c>
      <c r="G3" s="33" t="s">
        <v>35</v>
      </c>
      <c r="H3" s="33" t="s">
        <v>31</v>
      </c>
      <c r="I3" s="405" t="s">
        <v>41</v>
      </c>
      <c r="J3" s="406"/>
      <c r="K3" s="407" t="s">
        <v>42</v>
      </c>
      <c r="L3" s="406"/>
      <c r="M3" s="33" t="s">
        <v>39</v>
      </c>
      <c r="O3" s="78" t="s">
        <v>27</v>
      </c>
      <c r="P3" s="78" t="s">
        <v>28</v>
      </c>
      <c r="Q3" s="78" t="s">
        <v>29</v>
      </c>
      <c r="R3" s="78" t="s">
        <v>30</v>
      </c>
      <c r="S3" s="78" t="s">
        <v>3</v>
      </c>
      <c r="T3" s="78" t="s">
        <v>11</v>
      </c>
      <c r="U3" s="78" t="s">
        <v>68</v>
      </c>
      <c r="V3" s="78" t="s">
        <v>69</v>
      </c>
      <c r="W3" s="119"/>
    </row>
    <row r="4" spans="1:23" ht="13.5" customHeight="1" x14ac:dyDescent="0.2">
      <c r="A4" s="33">
        <v>1</v>
      </c>
      <c r="B4" s="82" t="s">
        <v>271</v>
      </c>
      <c r="C4" s="80" t="s">
        <v>272</v>
      </c>
      <c r="D4" s="79" t="s">
        <v>943</v>
      </c>
      <c r="F4" s="33" t="s">
        <v>83</v>
      </c>
      <c r="G4" s="35">
        <v>22</v>
      </c>
      <c r="H4" s="47" t="s">
        <v>45</v>
      </c>
      <c r="I4" s="37">
        <v>1</v>
      </c>
      <c r="J4" s="38">
        <f t="shared" ref="J4:J46" si="0">IF(OR(I4="DSQ",I4="RAF",I4="DNC",I4="DPG"),0,IF(OR(I4="DNS",I4="DNF"),100*(($G4-$G4+1)/$G4)+10*(LOG($G4/$G4)),100*(($G4-I4+1)/$G4)+10*(LOG($G4/I4))))</f>
        <v>113.42422680822206</v>
      </c>
      <c r="K4" s="37">
        <v>1</v>
      </c>
      <c r="L4" s="38">
        <f t="shared" ref="L4:L46" si="1">IF(OR(K4="DSQ",K4="RAF",K4="DNC",K4="DPG"),0,IF(OR(K4="DNS",K4="DNF"),100*(($G4-$G4+1)/$G4)+10*(LOG($G4/$G4)),100*(($G4-K4+1)/$G4)+10*(LOG($G4/K4))))</f>
        <v>113.42422680822206</v>
      </c>
      <c r="M4" s="41">
        <f t="shared" ref="M4:M46" si="2">J4+L4</f>
        <v>226.84845361644412</v>
      </c>
      <c r="O4" s="308" t="s">
        <v>83</v>
      </c>
      <c r="P4" s="196" t="s">
        <v>865</v>
      </c>
      <c r="Q4" s="197" t="s">
        <v>247</v>
      </c>
      <c r="R4" s="198" t="s">
        <v>907</v>
      </c>
      <c r="S4" s="196" t="s">
        <v>46</v>
      </c>
      <c r="T4" s="195" t="s">
        <v>87</v>
      </c>
      <c r="U4" s="196">
        <v>2</v>
      </c>
      <c r="V4" s="196">
        <v>1</v>
      </c>
      <c r="W4" s="120"/>
    </row>
    <row r="5" spans="1:23" ht="13.5" customHeight="1" x14ac:dyDescent="0.2">
      <c r="A5" s="33">
        <v>2</v>
      </c>
      <c r="B5" s="82" t="s">
        <v>865</v>
      </c>
      <c r="C5" s="80" t="s">
        <v>247</v>
      </c>
      <c r="D5" s="79" t="s">
        <v>907</v>
      </c>
      <c r="F5" s="33" t="s">
        <v>83</v>
      </c>
      <c r="G5" s="35">
        <v>16</v>
      </c>
      <c r="H5" s="47" t="s">
        <v>46</v>
      </c>
      <c r="I5" s="37">
        <v>2</v>
      </c>
      <c r="J5" s="38">
        <f t="shared" si="0"/>
        <v>102.78089986991944</v>
      </c>
      <c r="K5" s="37">
        <v>1</v>
      </c>
      <c r="L5" s="38">
        <f t="shared" si="1"/>
        <v>112.04119982655925</v>
      </c>
      <c r="M5" s="41">
        <f t="shared" si="2"/>
        <v>214.82209969647869</v>
      </c>
      <c r="O5" s="308" t="s">
        <v>85</v>
      </c>
      <c r="P5" s="196" t="s">
        <v>921</v>
      </c>
      <c r="Q5" s="197" t="s">
        <v>159</v>
      </c>
      <c r="R5" s="198" t="s">
        <v>922</v>
      </c>
      <c r="S5" s="196" t="s">
        <v>46</v>
      </c>
      <c r="T5" s="195" t="s">
        <v>87</v>
      </c>
      <c r="U5" s="196">
        <v>1</v>
      </c>
      <c r="V5" s="196">
        <v>2</v>
      </c>
      <c r="W5" s="120"/>
    </row>
    <row r="6" spans="1:23" ht="13.5" customHeight="1" x14ac:dyDescent="0.2">
      <c r="A6" s="33">
        <v>3</v>
      </c>
      <c r="B6" s="82" t="s">
        <v>921</v>
      </c>
      <c r="C6" s="80" t="s">
        <v>159</v>
      </c>
      <c r="D6" s="79" t="s">
        <v>922</v>
      </c>
      <c r="F6" s="33" t="s">
        <v>85</v>
      </c>
      <c r="G6" s="35">
        <v>16</v>
      </c>
      <c r="H6" s="47" t="s">
        <v>46</v>
      </c>
      <c r="I6" s="37">
        <v>1</v>
      </c>
      <c r="J6" s="38">
        <f t="shared" si="0"/>
        <v>112.04119982655925</v>
      </c>
      <c r="K6" s="37">
        <v>2</v>
      </c>
      <c r="L6" s="38">
        <f t="shared" si="1"/>
        <v>102.78089986991944</v>
      </c>
      <c r="M6" s="41">
        <f t="shared" si="2"/>
        <v>214.82209969647869</v>
      </c>
      <c r="O6" s="308" t="s">
        <v>87</v>
      </c>
      <c r="P6" s="196" t="s">
        <v>923</v>
      </c>
      <c r="Q6" s="197" t="s">
        <v>924</v>
      </c>
      <c r="R6" s="198" t="s">
        <v>925</v>
      </c>
      <c r="S6" s="196" t="s">
        <v>46</v>
      </c>
      <c r="T6" s="195" t="s">
        <v>93</v>
      </c>
      <c r="U6" s="196">
        <v>3</v>
      </c>
      <c r="V6" s="196">
        <v>3</v>
      </c>
      <c r="W6" s="120"/>
    </row>
    <row r="7" spans="1:23" ht="13.5" customHeight="1" x14ac:dyDescent="0.2">
      <c r="A7" s="33">
        <v>4</v>
      </c>
      <c r="B7" s="82" t="s">
        <v>884</v>
      </c>
      <c r="C7" s="80" t="s">
        <v>131</v>
      </c>
      <c r="D7" s="79" t="s">
        <v>268</v>
      </c>
      <c r="F7" s="33" t="s">
        <v>83</v>
      </c>
      <c r="G7" s="35">
        <v>5</v>
      </c>
      <c r="H7" s="47" t="s">
        <v>44</v>
      </c>
      <c r="I7" s="37">
        <v>1</v>
      </c>
      <c r="J7" s="38">
        <f t="shared" si="0"/>
        <v>106.98970004336019</v>
      </c>
      <c r="K7" s="37">
        <v>1</v>
      </c>
      <c r="L7" s="38">
        <f t="shared" si="1"/>
        <v>106.98970004336019</v>
      </c>
      <c r="M7" s="41">
        <f t="shared" si="2"/>
        <v>213.97940008672037</v>
      </c>
      <c r="O7" s="308" t="s">
        <v>84</v>
      </c>
      <c r="P7" s="196" t="s">
        <v>871</v>
      </c>
      <c r="Q7" s="197" t="s">
        <v>129</v>
      </c>
      <c r="R7" s="198" t="s">
        <v>926</v>
      </c>
      <c r="S7" s="196" t="s">
        <v>46</v>
      </c>
      <c r="T7" s="195" t="s">
        <v>91</v>
      </c>
      <c r="U7" s="196">
        <v>4</v>
      </c>
      <c r="V7" s="196">
        <v>4</v>
      </c>
      <c r="W7" s="120"/>
    </row>
    <row r="8" spans="1:23" ht="13.5" customHeight="1" x14ac:dyDescent="0.2">
      <c r="A8" s="33">
        <v>5</v>
      </c>
      <c r="B8" s="82" t="s">
        <v>889</v>
      </c>
      <c r="C8" s="80" t="s">
        <v>134</v>
      </c>
      <c r="D8" s="79" t="s">
        <v>944</v>
      </c>
      <c r="F8" s="33" t="s">
        <v>85</v>
      </c>
      <c r="G8" s="35">
        <v>22</v>
      </c>
      <c r="H8" s="47" t="s">
        <v>45</v>
      </c>
      <c r="I8" s="37">
        <v>4</v>
      </c>
      <c r="J8" s="38">
        <f t="shared" si="0"/>
        <v>93.767263258578794</v>
      </c>
      <c r="K8" s="37">
        <v>2</v>
      </c>
      <c r="L8" s="38">
        <f t="shared" si="1"/>
        <v>105.8684723061277</v>
      </c>
      <c r="M8" s="41">
        <f t="shared" si="2"/>
        <v>199.63573556470649</v>
      </c>
      <c r="O8" s="308" t="s">
        <v>89</v>
      </c>
      <c r="P8" s="196" t="s">
        <v>287</v>
      </c>
      <c r="Q8" s="197" t="s">
        <v>288</v>
      </c>
      <c r="R8" s="198" t="s">
        <v>927</v>
      </c>
      <c r="S8" s="196" t="s">
        <v>46</v>
      </c>
      <c r="T8" s="195" t="s">
        <v>88</v>
      </c>
      <c r="U8" s="196">
        <v>6</v>
      </c>
      <c r="V8" s="196">
        <v>7</v>
      </c>
      <c r="W8" s="120"/>
    </row>
    <row r="9" spans="1:23" ht="13.5" customHeight="1" x14ac:dyDescent="0.2">
      <c r="A9" s="33">
        <v>6</v>
      </c>
      <c r="B9" s="82" t="s">
        <v>945</v>
      </c>
      <c r="C9" s="80" t="s">
        <v>135</v>
      </c>
      <c r="D9" s="79" t="s">
        <v>946</v>
      </c>
      <c r="F9" s="33" t="s">
        <v>87</v>
      </c>
      <c r="G9" s="35">
        <v>22</v>
      </c>
      <c r="H9" s="47" t="s">
        <v>45</v>
      </c>
      <c r="I9" s="37">
        <v>3</v>
      </c>
      <c r="J9" s="38">
        <f t="shared" si="0"/>
        <v>99.56210517011634</v>
      </c>
      <c r="K9" s="37">
        <v>3</v>
      </c>
      <c r="L9" s="38">
        <f t="shared" si="1"/>
        <v>99.56210517011634</v>
      </c>
      <c r="M9" s="41">
        <f t="shared" si="2"/>
        <v>199.12421034023268</v>
      </c>
      <c r="O9" s="308" t="s">
        <v>93</v>
      </c>
      <c r="P9" s="196" t="s">
        <v>928</v>
      </c>
      <c r="Q9" s="197" t="s">
        <v>130</v>
      </c>
      <c r="R9" s="198" t="s">
        <v>929</v>
      </c>
      <c r="S9" s="196" t="s">
        <v>46</v>
      </c>
      <c r="T9" s="195" t="s">
        <v>105</v>
      </c>
      <c r="U9" s="196">
        <v>5</v>
      </c>
      <c r="V9" s="196">
        <v>10</v>
      </c>
      <c r="W9" s="120"/>
    </row>
    <row r="10" spans="1:23" ht="13.5" customHeight="1" x14ac:dyDescent="0.2">
      <c r="A10" s="33">
        <v>7</v>
      </c>
      <c r="B10" s="82" t="s">
        <v>923</v>
      </c>
      <c r="C10" s="80" t="s">
        <v>924</v>
      </c>
      <c r="D10" s="79" t="s">
        <v>925</v>
      </c>
      <c r="F10" s="33" t="s">
        <v>87</v>
      </c>
      <c r="G10" s="35">
        <v>16</v>
      </c>
      <c r="H10" s="47" t="s">
        <v>46</v>
      </c>
      <c r="I10" s="37">
        <v>3</v>
      </c>
      <c r="J10" s="38">
        <f t="shared" si="0"/>
        <v>94.769987279362624</v>
      </c>
      <c r="K10" s="37">
        <v>3</v>
      </c>
      <c r="L10" s="38">
        <f t="shared" si="1"/>
        <v>94.769987279362624</v>
      </c>
      <c r="M10" s="41">
        <f t="shared" si="2"/>
        <v>189.53997455872525</v>
      </c>
      <c r="O10" s="308" t="s">
        <v>90</v>
      </c>
      <c r="P10" s="196" t="s">
        <v>930</v>
      </c>
      <c r="Q10" s="197" t="s">
        <v>158</v>
      </c>
      <c r="R10" s="198" t="s">
        <v>931</v>
      </c>
      <c r="S10" s="196" t="s">
        <v>46</v>
      </c>
      <c r="T10" s="195" t="s">
        <v>92</v>
      </c>
      <c r="U10" s="196">
        <v>10</v>
      </c>
      <c r="V10" s="196">
        <v>6</v>
      </c>
      <c r="W10" s="120"/>
    </row>
    <row r="11" spans="1:23" ht="13.5" customHeight="1" x14ac:dyDescent="0.2">
      <c r="A11" s="33">
        <v>8</v>
      </c>
      <c r="B11" s="82" t="s">
        <v>213</v>
      </c>
      <c r="C11" s="80" t="s">
        <v>156</v>
      </c>
      <c r="D11" s="79" t="s">
        <v>917</v>
      </c>
      <c r="F11" s="33" t="s">
        <v>84</v>
      </c>
      <c r="G11" s="35">
        <v>22</v>
      </c>
      <c r="H11" s="47" t="s">
        <v>45</v>
      </c>
      <c r="I11" s="37">
        <v>6</v>
      </c>
      <c r="J11" s="38">
        <f t="shared" si="0"/>
        <v>82.915441577112887</v>
      </c>
      <c r="K11" s="37">
        <v>4</v>
      </c>
      <c r="L11" s="38">
        <f t="shared" si="1"/>
        <v>93.767263258578794</v>
      </c>
      <c r="M11" s="41">
        <f t="shared" si="2"/>
        <v>176.68270483569168</v>
      </c>
      <c r="O11" s="308" t="s">
        <v>91</v>
      </c>
      <c r="P11" s="196" t="s">
        <v>932</v>
      </c>
      <c r="Q11" s="197" t="s">
        <v>160</v>
      </c>
      <c r="R11" s="198" t="s">
        <v>933</v>
      </c>
      <c r="S11" s="196" t="s">
        <v>46</v>
      </c>
      <c r="T11" s="195" t="s">
        <v>92</v>
      </c>
      <c r="U11" s="196">
        <v>7</v>
      </c>
      <c r="V11" s="196">
        <v>9</v>
      </c>
      <c r="W11" s="120"/>
    </row>
    <row r="12" spans="1:23" ht="13.5" customHeight="1" x14ac:dyDescent="0.2">
      <c r="A12" s="33">
        <v>9</v>
      </c>
      <c r="B12" s="82" t="s">
        <v>871</v>
      </c>
      <c r="C12" s="80" t="s">
        <v>129</v>
      </c>
      <c r="D12" s="79" t="s">
        <v>926</v>
      </c>
      <c r="F12" s="33" t="s">
        <v>84</v>
      </c>
      <c r="G12" s="35">
        <v>16</v>
      </c>
      <c r="H12" s="47" t="s">
        <v>46</v>
      </c>
      <c r="I12" s="37">
        <v>4</v>
      </c>
      <c r="J12" s="38">
        <f t="shared" si="0"/>
        <v>87.270599913279625</v>
      </c>
      <c r="K12" s="37">
        <v>4</v>
      </c>
      <c r="L12" s="38">
        <f t="shared" si="1"/>
        <v>87.270599913279625</v>
      </c>
      <c r="M12" s="41">
        <f t="shared" si="2"/>
        <v>174.54119982655925</v>
      </c>
      <c r="O12" s="308" t="s">
        <v>86</v>
      </c>
      <c r="P12" s="196" t="s">
        <v>870</v>
      </c>
      <c r="Q12" s="197" t="s">
        <v>163</v>
      </c>
      <c r="R12" s="198" t="s">
        <v>910</v>
      </c>
      <c r="S12" s="196" t="s">
        <v>46</v>
      </c>
      <c r="T12" s="195" t="s">
        <v>178</v>
      </c>
      <c r="U12" s="196">
        <v>9</v>
      </c>
      <c r="V12" s="196">
        <v>8</v>
      </c>
      <c r="W12" s="120"/>
    </row>
    <row r="13" spans="1:23" ht="13.5" customHeight="1" x14ac:dyDescent="0.2">
      <c r="A13" s="33">
        <v>10</v>
      </c>
      <c r="B13" s="82" t="s">
        <v>887</v>
      </c>
      <c r="C13" s="80" t="s">
        <v>116</v>
      </c>
      <c r="D13" s="79" t="s">
        <v>358</v>
      </c>
      <c r="F13" s="33" t="s">
        <v>85</v>
      </c>
      <c r="G13" s="35">
        <v>5</v>
      </c>
      <c r="H13" s="47" t="s">
        <v>44</v>
      </c>
      <c r="I13" s="37">
        <v>2</v>
      </c>
      <c r="J13" s="38">
        <f t="shared" si="0"/>
        <v>83.979400086720375</v>
      </c>
      <c r="K13" s="37">
        <v>2</v>
      </c>
      <c r="L13" s="38">
        <f t="shared" si="1"/>
        <v>83.979400086720375</v>
      </c>
      <c r="M13" s="41">
        <f t="shared" si="2"/>
        <v>167.95880017344075</v>
      </c>
      <c r="O13" s="308" t="s">
        <v>94</v>
      </c>
      <c r="P13" s="196" t="s">
        <v>284</v>
      </c>
      <c r="Q13" s="197" t="s">
        <v>285</v>
      </c>
      <c r="R13" s="198" t="s">
        <v>345</v>
      </c>
      <c r="S13" s="196" t="s">
        <v>46</v>
      </c>
      <c r="T13" s="195" t="s">
        <v>202</v>
      </c>
      <c r="U13" s="196" t="s">
        <v>34</v>
      </c>
      <c r="V13" s="196">
        <v>5</v>
      </c>
      <c r="W13" s="120"/>
    </row>
    <row r="14" spans="1:23" ht="13.5" customHeight="1" x14ac:dyDescent="0.2">
      <c r="A14" s="33">
        <v>11</v>
      </c>
      <c r="B14" s="82" t="s">
        <v>316</v>
      </c>
      <c r="C14" s="80" t="s">
        <v>185</v>
      </c>
      <c r="D14" s="79" t="s">
        <v>317</v>
      </c>
      <c r="F14" s="33" t="s">
        <v>89</v>
      </c>
      <c r="G14" s="35">
        <v>22</v>
      </c>
      <c r="H14" s="47" t="s">
        <v>45</v>
      </c>
      <c r="I14" s="37">
        <v>8</v>
      </c>
      <c r="J14" s="38">
        <f t="shared" si="0"/>
        <v>72.575145120120794</v>
      </c>
      <c r="K14" s="37">
        <v>6</v>
      </c>
      <c r="L14" s="38">
        <f t="shared" si="1"/>
        <v>82.915441577112887</v>
      </c>
      <c r="M14" s="41">
        <f t="shared" si="2"/>
        <v>155.49058669723368</v>
      </c>
      <c r="O14" s="308" t="s">
        <v>96</v>
      </c>
      <c r="P14" s="196" t="s">
        <v>343</v>
      </c>
      <c r="Q14" s="197" t="s">
        <v>186</v>
      </c>
      <c r="R14" s="198" t="s">
        <v>934</v>
      </c>
      <c r="S14" s="196" t="s">
        <v>46</v>
      </c>
      <c r="T14" s="195" t="s">
        <v>205</v>
      </c>
      <c r="U14" s="196">
        <v>12</v>
      </c>
      <c r="V14" s="196">
        <v>11</v>
      </c>
      <c r="W14" s="120"/>
    </row>
    <row r="15" spans="1:23" ht="13.5" customHeight="1" x14ac:dyDescent="0.2">
      <c r="A15" s="33">
        <v>12</v>
      </c>
      <c r="B15" s="82" t="s">
        <v>82</v>
      </c>
      <c r="C15" s="80" t="s">
        <v>136</v>
      </c>
      <c r="D15" s="79" t="s">
        <v>323</v>
      </c>
      <c r="F15" s="33" t="s">
        <v>93</v>
      </c>
      <c r="G15" s="35">
        <v>22</v>
      </c>
      <c r="H15" s="47" t="s">
        <v>45</v>
      </c>
      <c r="I15" s="37">
        <v>7</v>
      </c>
      <c r="J15" s="38">
        <f t="shared" si="0"/>
        <v>77.700519135352224</v>
      </c>
      <c r="K15" s="37">
        <v>7</v>
      </c>
      <c r="L15" s="38">
        <f t="shared" si="1"/>
        <v>77.700519135352224</v>
      </c>
      <c r="M15" s="41">
        <f t="shared" si="2"/>
        <v>155.40103827070445</v>
      </c>
      <c r="O15" s="308" t="s">
        <v>95</v>
      </c>
      <c r="P15" s="196" t="s">
        <v>935</v>
      </c>
      <c r="Q15" s="197" t="s">
        <v>936</v>
      </c>
      <c r="R15" s="198" t="s">
        <v>336</v>
      </c>
      <c r="S15" s="196" t="s">
        <v>46</v>
      </c>
      <c r="T15" s="195" t="s">
        <v>205</v>
      </c>
      <c r="U15" s="196">
        <v>11</v>
      </c>
      <c r="V15" s="196">
        <v>12</v>
      </c>
      <c r="W15" s="120"/>
    </row>
    <row r="16" spans="1:23" ht="13.5" customHeight="1" x14ac:dyDescent="0.2">
      <c r="A16" s="33">
        <v>13</v>
      </c>
      <c r="B16" s="82" t="s">
        <v>899</v>
      </c>
      <c r="C16" s="80" t="s">
        <v>251</v>
      </c>
      <c r="D16" s="79" t="s">
        <v>914</v>
      </c>
      <c r="F16" s="33" t="s">
        <v>90</v>
      </c>
      <c r="G16" s="35">
        <v>22</v>
      </c>
      <c r="H16" s="47" t="s">
        <v>45</v>
      </c>
      <c r="I16" s="37">
        <v>5</v>
      </c>
      <c r="J16" s="38">
        <f t="shared" si="0"/>
        <v>88.252708583043699</v>
      </c>
      <c r="K16" s="37">
        <v>11</v>
      </c>
      <c r="L16" s="38">
        <f t="shared" si="1"/>
        <v>57.555754502094352</v>
      </c>
      <c r="M16" s="41">
        <f t="shared" si="2"/>
        <v>145.80846308513804</v>
      </c>
      <c r="O16" s="308" t="s">
        <v>88</v>
      </c>
      <c r="P16" s="196" t="s">
        <v>937</v>
      </c>
      <c r="Q16" s="197" t="s">
        <v>370</v>
      </c>
      <c r="R16" s="198" t="s">
        <v>371</v>
      </c>
      <c r="S16" s="196" t="s">
        <v>46</v>
      </c>
      <c r="T16" s="195" t="s">
        <v>206</v>
      </c>
      <c r="U16" s="196">
        <v>8</v>
      </c>
      <c r="V16" s="196" t="s">
        <v>34</v>
      </c>
      <c r="W16" s="120"/>
    </row>
    <row r="17" spans="1:23" ht="13.5" customHeight="1" x14ac:dyDescent="0.2">
      <c r="A17" s="33">
        <v>14</v>
      </c>
      <c r="B17" s="82" t="s">
        <v>287</v>
      </c>
      <c r="C17" s="80" t="s">
        <v>288</v>
      </c>
      <c r="D17" s="79" t="s">
        <v>927</v>
      </c>
      <c r="F17" s="33" t="s">
        <v>89</v>
      </c>
      <c r="G17" s="35">
        <v>16</v>
      </c>
      <c r="H17" s="47" t="s">
        <v>46</v>
      </c>
      <c r="I17" s="37">
        <v>6</v>
      </c>
      <c r="J17" s="38">
        <f t="shared" si="0"/>
        <v>73.009687322722812</v>
      </c>
      <c r="K17" s="37">
        <v>7</v>
      </c>
      <c r="L17" s="38">
        <f t="shared" si="1"/>
        <v>66.090219426416681</v>
      </c>
      <c r="M17" s="41">
        <f t="shared" si="2"/>
        <v>139.09990674913951</v>
      </c>
      <c r="O17" s="308" t="s">
        <v>104</v>
      </c>
      <c r="P17" s="196" t="s">
        <v>876</v>
      </c>
      <c r="Q17" s="197" t="s">
        <v>938</v>
      </c>
      <c r="R17" s="198" t="s">
        <v>939</v>
      </c>
      <c r="S17" s="196" t="s">
        <v>46</v>
      </c>
      <c r="T17" s="195" t="s">
        <v>203</v>
      </c>
      <c r="U17" s="196">
        <v>14</v>
      </c>
      <c r="V17" s="196">
        <v>13</v>
      </c>
      <c r="W17" s="120"/>
    </row>
    <row r="18" spans="1:23" ht="13.5" customHeight="1" x14ac:dyDescent="0.2">
      <c r="A18" s="33">
        <v>15</v>
      </c>
      <c r="B18" s="82" t="s">
        <v>217</v>
      </c>
      <c r="C18" s="80" t="s">
        <v>710</v>
      </c>
      <c r="D18" s="79" t="s">
        <v>947</v>
      </c>
      <c r="F18" s="33" t="s">
        <v>91</v>
      </c>
      <c r="G18" s="35">
        <v>22</v>
      </c>
      <c r="H18" s="47" t="s">
        <v>45</v>
      </c>
      <c r="I18" s="37">
        <v>10</v>
      </c>
      <c r="J18" s="38">
        <f t="shared" si="0"/>
        <v>62.515135899131153</v>
      </c>
      <c r="K18" s="37">
        <v>9</v>
      </c>
      <c r="L18" s="38">
        <f t="shared" si="1"/>
        <v>67.518165350192447</v>
      </c>
      <c r="M18" s="41">
        <f t="shared" si="2"/>
        <v>130.03330124932359</v>
      </c>
      <c r="O18" s="308" t="s">
        <v>105</v>
      </c>
      <c r="P18" s="196" t="s">
        <v>200</v>
      </c>
      <c r="Q18" s="197" t="s">
        <v>128</v>
      </c>
      <c r="R18" s="198" t="s">
        <v>349</v>
      </c>
      <c r="S18" s="196" t="s">
        <v>46</v>
      </c>
      <c r="T18" s="195" t="s">
        <v>203</v>
      </c>
      <c r="U18" s="196">
        <v>13</v>
      </c>
      <c r="V18" s="196">
        <v>14</v>
      </c>
      <c r="W18" s="120"/>
    </row>
    <row r="19" spans="1:23" ht="13.5" customHeight="1" x14ac:dyDescent="0.2">
      <c r="A19" s="33">
        <v>16</v>
      </c>
      <c r="B19" s="82" t="s">
        <v>895</v>
      </c>
      <c r="C19" s="80" t="s">
        <v>609</v>
      </c>
      <c r="D19" s="79" t="s">
        <v>948</v>
      </c>
      <c r="F19" s="33" t="s">
        <v>86</v>
      </c>
      <c r="G19" s="35">
        <v>22</v>
      </c>
      <c r="H19" s="47" t="s">
        <v>45</v>
      </c>
      <c r="I19" s="37">
        <v>9</v>
      </c>
      <c r="J19" s="38">
        <f t="shared" si="0"/>
        <v>67.518165350192447</v>
      </c>
      <c r="K19" s="37">
        <v>10</v>
      </c>
      <c r="L19" s="38">
        <f t="shared" si="1"/>
        <v>62.515135899131153</v>
      </c>
      <c r="M19" s="41">
        <f t="shared" si="2"/>
        <v>130.03330124932359</v>
      </c>
      <c r="O19" s="308" t="s">
        <v>92</v>
      </c>
      <c r="P19" s="196" t="s">
        <v>940</v>
      </c>
      <c r="Q19" s="197" t="s">
        <v>164</v>
      </c>
      <c r="R19" s="198" t="s">
        <v>941</v>
      </c>
      <c r="S19" s="196" t="s">
        <v>46</v>
      </c>
      <c r="T19" s="195" t="s">
        <v>241</v>
      </c>
      <c r="U19" s="196">
        <v>15</v>
      </c>
      <c r="V19" s="196">
        <v>15</v>
      </c>
      <c r="W19" s="120"/>
    </row>
    <row r="20" spans="1:23" ht="13.5" customHeight="1" x14ac:dyDescent="0.2">
      <c r="A20" s="33">
        <v>17</v>
      </c>
      <c r="B20" s="82" t="s">
        <v>928</v>
      </c>
      <c r="C20" s="80" t="s">
        <v>130</v>
      </c>
      <c r="D20" s="79" t="s">
        <v>929</v>
      </c>
      <c r="F20" s="33" t="s">
        <v>93</v>
      </c>
      <c r="G20" s="35">
        <v>16</v>
      </c>
      <c r="H20" s="47" t="s">
        <v>46</v>
      </c>
      <c r="I20" s="37">
        <v>5</v>
      </c>
      <c r="J20" s="38">
        <f t="shared" si="0"/>
        <v>80.051499783199063</v>
      </c>
      <c r="K20" s="37">
        <v>10</v>
      </c>
      <c r="L20" s="38">
        <f t="shared" si="1"/>
        <v>45.79119982655925</v>
      </c>
      <c r="M20" s="41">
        <f t="shared" si="2"/>
        <v>125.84269960975831</v>
      </c>
      <c r="O20" s="309" t="s">
        <v>83</v>
      </c>
      <c r="P20" s="82" t="s">
        <v>884</v>
      </c>
      <c r="Q20" s="80" t="s">
        <v>131</v>
      </c>
      <c r="R20" s="79" t="s">
        <v>268</v>
      </c>
      <c r="S20" s="82" t="s">
        <v>44</v>
      </c>
      <c r="T20" s="78" t="s">
        <v>85</v>
      </c>
      <c r="U20" s="82">
        <v>1</v>
      </c>
      <c r="V20" s="82">
        <v>1</v>
      </c>
      <c r="W20" s="120"/>
    </row>
    <row r="21" spans="1:23" ht="13.5" customHeight="1" x14ac:dyDescent="0.2">
      <c r="A21" s="33">
        <v>18</v>
      </c>
      <c r="B21" s="82" t="s">
        <v>355</v>
      </c>
      <c r="C21" s="80" t="s">
        <v>133</v>
      </c>
      <c r="D21" s="79" t="s">
        <v>380</v>
      </c>
      <c r="F21" s="33" t="s">
        <v>87</v>
      </c>
      <c r="G21" s="35">
        <v>5</v>
      </c>
      <c r="H21" s="47" t="s">
        <v>44</v>
      </c>
      <c r="I21" s="37">
        <v>3</v>
      </c>
      <c r="J21" s="38">
        <f t="shared" si="0"/>
        <v>62.218487496163561</v>
      </c>
      <c r="K21" s="37">
        <v>3</v>
      </c>
      <c r="L21" s="38">
        <f t="shared" si="1"/>
        <v>62.218487496163561</v>
      </c>
      <c r="M21" s="41">
        <f t="shared" si="2"/>
        <v>124.43697499232712</v>
      </c>
      <c r="O21" s="309" t="s">
        <v>85</v>
      </c>
      <c r="P21" s="82" t="s">
        <v>887</v>
      </c>
      <c r="Q21" s="80" t="s">
        <v>116</v>
      </c>
      <c r="R21" s="79" t="s">
        <v>358</v>
      </c>
      <c r="S21" s="82" t="s">
        <v>44</v>
      </c>
      <c r="T21" s="78" t="s">
        <v>84</v>
      </c>
      <c r="U21" s="82">
        <v>2</v>
      </c>
      <c r="V21" s="82">
        <v>2</v>
      </c>
      <c r="W21" s="120"/>
    </row>
    <row r="22" spans="1:23" ht="13.5" customHeight="1" x14ac:dyDescent="0.2">
      <c r="A22" s="33">
        <v>19</v>
      </c>
      <c r="B22" s="82" t="s">
        <v>930</v>
      </c>
      <c r="C22" s="80" t="s">
        <v>158</v>
      </c>
      <c r="D22" s="79" t="s">
        <v>931</v>
      </c>
      <c r="F22" s="33" t="s">
        <v>90</v>
      </c>
      <c r="G22" s="35">
        <v>16</v>
      </c>
      <c r="H22" s="47" t="s">
        <v>46</v>
      </c>
      <c r="I22" s="37">
        <v>10</v>
      </c>
      <c r="J22" s="38">
        <f t="shared" si="0"/>
        <v>45.79119982655925</v>
      </c>
      <c r="K22" s="37">
        <v>6</v>
      </c>
      <c r="L22" s="38">
        <f t="shared" si="1"/>
        <v>73.009687322722812</v>
      </c>
      <c r="M22" s="41">
        <f t="shared" si="2"/>
        <v>118.80088714928206</v>
      </c>
      <c r="O22" s="309" t="s">
        <v>87</v>
      </c>
      <c r="P22" s="82" t="s">
        <v>355</v>
      </c>
      <c r="Q22" s="80" t="s">
        <v>133</v>
      </c>
      <c r="R22" s="79" t="s">
        <v>380</v>
      </c>
      <c r="S22" s="82" t="s">
        <v>44</v>
      </c>
      <c r="T22" s="78" t="s">
        <v>93</v>
      </c>
      <c r="U22" s="82">
        <v>3</v>
      </c>
      <c r="V22" s="82">
        <v>3</v>
      </c>
      <c r="W22" s="120"/>
    </row>
    <row r="23" spans="1:23" ht="13.5" customHeight="1" x14ac:dyDescent="0.2">
      <c r="A23" s="33">
        <v>20</v>
      </c>
      <c r="B23" s="82" t="s">
        <v>932</v>
      </c>
      <c r="C23" s="80" t="s">
        <v>160</v>
      </c>
      <c r="D23" s="79" t="s">
        <v>933</v>
      </c>
      <c r="F23" s="33" t="s">
        <v>91</v>
      </c>
      <c r="G23" s="35">
        <v>16</v>
      </c>
      <c r="H23" s="47" t="s">
        <v>46</v>
      </c>
      <c r="I23" s="37">
        <v>7</v>
      </c>
      <c r="J23" s="38">
        <f t="shared" si="0"/>
        <v>66.090219426416681</v>
      </c>
      <c r="K23" s="37">
        <v>9</v>
      </c>
      <c r="L23" s="38">
        <f t="shared" si="1"/>
        <v>52.498774732165998</v>
      </c>
      <c r="M23" s="41">
        <f t="shared" si="2"/>
        <v>118.58899415858268</v>
      </c>
      <c r="O23" s="309" t="s">
        <v>84</v>
      </c>
      <c r="P23" s="82" t="s">
        <v>298</v>
      </c>
      <c r="Q23" s="80" t="s">
        <v>174</v>
      </c>
      <c r="R23" s="79" t="s">
        <v>360</v>
      </c>
      <c r="S23" s="82" t="s">
        <v>44</v>
      </c>
      <c r="T23" s="78" t="s">
        <v>91</v>
      </c>
      <c r="U23" s="82">
        <v>4</v>
      </c>
      <c r="V23" s="82">
        <v>4</v>
      </c>
      <c r="W23" s="120"/>
    </row>
    <row r="24" spans="1:23" ht="13.5" customHeight="1" x14ac:dyDescent="0.2">
      <c r="A24" s="33">
        <v>21</v>
      </c>
      <c r="B24" s="82" t="s">
        <v>870</v>
      </c>
      <c r="C24" s="80" t="s">
        <v>163</v>
      </c>
      <c r="D24" s="79" t="s">
        <v>910</v>
      </c>
      <c r="F24" s="33" t="s">
        <v>86</v>
      </c>
      <c r="G24" s="35">
        <v>16</v>
      </c>
      <c r="H24" s="47" t="s">
        <v>46</v>
      </c>
      <c r="I24" s="37">
        <v>9</v>
      </c>
      <c r="J24" s="38">
        <f t="shared" si="0"/>
        <v>52.498774732165998</v>
      </c>
      <c r="K24" s="37">
        <v>8</v>
      </c>
      <c r="L24" s="38">
        <f t="shared" si="1"/>
        <v>59.260299956639813</v>
      </c>
      <c r="M24" s="41">
        <f t="shared" si="2"/>
        <v>111.75907468880581</v>
      </c>
      <c r="O24" s="309" t="s">
        <v>312</v>
      </c>
      <c r="P24" s="82" t="s">
        <v>942</v>
      </c>
      <c r="Q24" s="80" t="s">
        <v>362</v>
      </c>
      <c r="R24" s="79" t="s">
        <v>363</v>
      </c>
      <c r="S24" s="82" t="s">
        <v>44</v>
      </c>
      <c r="T24" s="78" t="s">
        <v>95</v>
      </c>
      <c r="U24" s="82" t="s">
        <v>32</v>
      </c>
      <c r="V24" s="82" t="s">
        <v>33</v>
      </c>
      <c r="W24" s="120"/>
    </row>
    <row r="25" spans="1:23" ht="13.5" customHeight="1" x14ac:dyDescent="0.2">
      <c r="A25" s="33">
        <v>22</v>
      </c>
      <c r="B25" s="82" t="s">
        <v>385</v>
      </c>
      <c r="C25" s="80" t="s">
        <v>386</v>
      </c>
      <c r="D25" s="79" t="s">
        <v>387</v>
      </c>
      <c r="F25" s="33" t="s">
        <v>94</v>
      </c>
      <c r="G25" s="35">
        <v>22</v>
      </c>
      <c r="H25" s="47" t="s">
        <v>45</v>
      </c>
      <c r="I25" s="37">
        <v>11</v>
      </c>
      <c r="J25" s="38">
        <f t="shared" si="0"/>
        <v>57.555754502094352</v>
      </c>
      <c r="K25" s="37">
        <v>12</v>
      </c>
      <c r="L25" s="38">
        <f t="shared" si="1"/>
        <v>52.632414347745815</v>
      </c>
      <c r="M25" s="41">
        <f t="shared" si="2"/>
        <v>110.18816884984017</v>
      </c>
      <c r="O25" s="308" t="s">
        <v>83</v>
      </c>
      <c r="P25" s="196" t="s">
        <v>271</v>
      </c>
      <c r="Q25" s="197" t="s">
        <v>272</v>
      </c>
      <c r="R25" s="198" t="s">
        <v>943</v>
      </c>
      <c r="S25" s="196" t="s">
        <v>45</v>
      </c>
      <c r="T25" s="195" t="s">
        <v>85</v>
      </c>
      <c r="U25" s="196">
        <v>1</v>
      </c>
      <c r="V25" s="196">
        <v>1</v>
      </c>
      <c r="W25" s="120"/>
    </row>
    <row r="26" spans="1:23" ht="13.5" customHeight="1" x14ac:dyDescent="0.2">
      <c r="A26" s="33">
        <v>23</v>
      </c>
      <c r="B26" s="82" t="s">
        <v>216</v>
      </c>
      <c r="C26" s="80" t="s">
        <v>137</v>
      </c>
      <c r="D26" s="79" t="s">
        <v>912</v>
      </c>
      <c r="F26" s="33" t="s">
        <v>96</v>
      </c>
      <c r="G26" s="35">
        <v>22</v>
      </c>
      <c r="H26" s="47" t="s">
        <v>45</v>
      </c>
      <c r="I26" s="37">
        <v>19</v>
      </c>
      <c r="J26" s="38">
        <f t="shared" si="0"/>
        <v>18.818508980511957</v>
      </c>
      <c r="K26" s="37">
        <v>5</v>
      </c>
      <c r="L26" s="38">
        <f t="shared" si="1"/>
        <v>88.252708583043699</v>
      </c>
      <c r="M26" s="41">
        <f t="shared" si="2"/>
        <v>107.07121756355565</v>
      </c>
      <c r="O26" s="308" t="s">
        <v>85</v>
      </c>
      <c r="P26" s="196" t="s">
        <v>889</v>
      </c>
      <c r="Q26" s="197" t="s">
        <v>134</v>
      </c>
      <c r="R26" s="198" t="s">
        <v>944</v>
      </c>
      <c r="S26" s="196" t="s">
        <v>45</v>
      </c>
      <c r="T26" s="195" t="s">
        <v>93</v>
      </c>
      <c r="U26" s="196">
        <v>4</v>
      </c>
      <c r="V26" s="196">
        <v>2</v>
      </c>
      <c r="W26" s="120"/>
    </row>
    <row r="27" spans="1:23" ht="13.5" customHeight="1" x14ac:dyDescent="0.2">
      <c r="A27" s="33">
        <v>24</v>
      </c>
      <c r="B27" s="82" t="s">
        <v>211</v>
      </c>
      <c r="C27" s="80" t="s">
        <v>949</v>
      </c>
      <c r="D27" s="79" t="s">
        <v>395</v>
      </c>
      <c r="F27" s="33" t="s">
        <v>95</v>
      </c>
      <c r="G27" s="35">
        <v>22</v>
      </c>
      <c r="H27" s="47" t="s">
        <v>45</v>
      </c>
      <c r="I27" s="37">
        <v>2</v>
      </c>
      <c r="J27" s="38">
        <f t="shared" si="0"/>
        <v>105.8684723061277</v>
      </c>
      <c r="K27" s="37" t="s">
        <v>34</v>
      </c>
      <c r="L27" s="38">
        <f t="shared" si="1"/>
        <v>0</v>
      </c>
      <c r="M27" s="41">
        <f t="shared" si="2"/>
        <v>105.8684723061277</v>
      </c>
      <c r="O27" s="308" t="s">
        <v>87</v>
      </c>
      <c r="P27" s="196" t="s">
        <v>945</v>
      </c>
      <c r="Q27" s="197" t="s">
        <v>135</v>
      </c>
      <c r="R27" s="198" t="s">
        <v>946</v>
      </c>
      <c r="S27" s="196" t="s">
        <v>45</v>
      </c>
      <c r="T27" s="195" t="s">
        <v>93</v>
      </c>
      <c r="U27" s="196">
        <v>3</v>
      </c>
      <c r="V27" s="196">
        <v>3</v>
      </c>
      <c r="W27" s="120"/>
    </row>
    <row r="28" spans="1:23" ht="13.5" customHeight="1" x14ac:dyDescent="0.2">
      <c r="A28" s="33">
        <v>25</v>
      </c>
      <c r="B28" s="82" t="s">
        <v>950</v>
      </c>
      <c r="C28" s="80" t="s">
        <v>138</v>
      </c>
      <c r="D28" s="79" t="s">
        <v>951</v>
      </c>
      <c r="F28" s="33" t="s">
        <v>88</v>
      </c>
      <c r="G28" s="35">
        <v>22</v>
      </c>
      <c r="H28" s="47" t="s">
        <v>45</v>
      </c>
      <c r="I28" s="37">
        <v>12</v>
      </c>
      <c r="J28" s="38">
        <f t="shared" si="0"/>
        <v>52.632414347745815</v>
      </c>
      <c r="K28" s="37">
        <v>15</v>
      </c>
      <c r="L28" s="38">
        <f t="shared" si="1"/>
        <v>38.02695058130162</v>
      </c>
      <c r="M28" s="41">
        <f t="shared" si="2"/>
        <v>90.659364929047427</v>
      </c>
      <c r="O28" s="308" t="s">
        <v>84</v>
      </c>
      <c r="P28" s="196" t="s">
        <v>213</v>
      </c>
      <c r="Q28" s="197" t="s">
        <v>156</v>
      </c>
      <c r="R28" s="198" t="s">
        <v>917</v>
      </c>
      <c r="S28" s="196" t="s">
        <v>45</v>
      </c>
      <c r="T28" s="195" t="s">
        <v>94</v>
      </c>
      <c r="U28" s="196">
        <v>6</v>
      </c>
      <c r="V28" s="196">
        <v>4</v>
      </c>
      <c r="W28" s="120"/>
    </row>
    <row r="29" spans="1:23" ht="13.5" customHeight="1" x14ac:dyDescent="0.2">
      <c r="A29" s="33">
        <v>26</v>
      </c>
      <c r="B29" s="82" t="s">
        <v>952</v>
      </c>
      <c r="C29" s="80" t="s">
        <v>255</v>
      </c>
      <c r="D29" s="79" t="s">
        <v>953</v>
      </c>
      <c r="F29" s="33" t="s">
        <v>104</v>
      </c>
      <c r="G29" s="35">
        <v>22</v>
      </c>
      <c r="H29" s="47" t="s">
        <v>45</v>
      </c>
      <c r="I29" s="37">
        <v>14</v>
      </c>
      <c r="J29" s="38">
        <f t="shared" si="0"/>
        <v>42.872037360530598</v>
      </c>
      <c r="K29" s="37">
        <v>13</v>
      </c>
      <c r="L29" s="38">
        <f t="shared" si="1"/>
        <v>47.73933873969915</v>
      </c>
      <c r="M29" s="41">
        <f t="shared" si="2"/>
        <v>90.611376100229748</v>
      </c>
      <c r="O29" s="308" t="s">
        <v>89</v>
      </c>
      <c r="P29" s="196" t="s">
        <v>316</v>
      </c>
      <c r="Q29" s="197" t="s">
        <v>185</v>
      </c>
      <c r="R29" s="198" t="s">
        <v>317</v>
      </c>
      <c r="S29" s="196" t="s">
        <v>45</v>
      </c>
      <c r="T29" s="195" t="s">
        <v>104</v>
      </c>
      <c r="U29" s="196">
        <v>8</v>
      </c>
      <c r="V29" s="196">
        <v>6</v>
      </c>
      <c r="W29" s="120"/>
    </row>
    <row r="30" spans="1:23" ht="13.5" customHeight="1" x14ac:dyDescent="0.2">
      <c r="A30" s="33">
        <v>27</v>
      </c>
      <c r="B30" s="82" t="s">
        <v>298</v>
      </c>
      <c r="C30" s="80" t="s">
        <v>174</v>
      </c>
      <c r="D30" s="79" t="s">
        <v>360</v>
      </c>
      <c r="F30" s="33" t="s">
        <v>84</v>
      </c>
      <c r="G30" s="35">
        <v>5</v>
      </c>
      <c r="H30" s="47" t="s">
        <v>44</v>
      </c>
      <c r="I30" s="37">
        <v>4</v>
      </c>
      <c r="J30" s="38">
        <f t="shared" si="0"/>
        <v>40.969100130080562</v>
      </c>
      <c r="K30" s="37">
        <v>4</v>
      </c>
      <c r="L30" s="38">
        <f t="shared" si="1"/>
        <v>40.969100130080562</v>
      </c>
      <c r="M30" s="41">
        <f t="shared" si="2"/>
        <v>81.938200260161125</v>
      </c>
      <c r="O30" s="308" t="s">
        <v>93</v>
      </c>
      <c r="P30" s="196" t="s">
        <v>82</v>
      </c>
      <c r="Q30" s="197" t="s">
        <v>136</v>
      </c>
      <c r="R30" s="198" t="s">
        <v>323</v>
      </c>
      <c r="S30" s="196" t="s">
        <v>45</v>
      </c>
      <c r="T30" s="195" t="s">
        <v>104</v>
      </c>
      <c r="U30" s="196">
        <v>7</v>
      </c>
      <c r="V30" s="196">
        <v>7</v>
      </c>
      <c r="W30" s="120"/>
    </row>
    <row r="31" spans="1:23" ht="13.5" customHeight="1" x14ac:dyDescent="0.2">
      <c r="A31" s="33">
        <v>28</v>
      </c>
      <c r="B31" s="82" t="s">
        <v>207</v>
      </c>
      <c r="C31" s="80" t="s">
        <v>329</v>
      </c>
      <c r="D31" s="79" t="s">
        <v>330</v>
      </c>
      <c r="F31" s="33" t="s">
        <v>105</v>
      </c>
      <c r="G31" s="35">
        <v>22</v>
      </c>
      <c r="H31" s="47" t="s">
        <v>45</v>
      </c>
      <c r="I31" s="37">
        <v>13</v>
      </c>
      <c r="J31" s="38">
        <f t="shared" si="0"/>
        <v>47.73933873969915</v>
      </c>
      <c r="K31" s="37">
        <v>16</v>
      </c>
      <c r="L31" s="38">
        <f t="shared" si="1"/>
        <v>33.201208799844629</v>
      </c>
      <c r="M31" s="41">
        <f t="shared" si="2"/>
        <v>80.940547539543786</v>
      </c>
      <c r="O31" s="308" t="s">
        <v>90</v>
      </c>
      <c r="P31" s="196" t="s">
        <v>899</v>
      </c>
      <c r="Q31" s="197" t="s">
        <v>251</v>
      </c>
      <c r="R31" s="198" t="s">
        <v>914</v>
      </c>
      <c r="S31" s="196" t="s">
        <v>45</v>
      </c>
      <c r="T31" s="195" t="s">
        <v>92</v>
      </c>
      <c r="U31" s="196">
        <v>5</v>
      </c>
      <c r="V31" s="196">
        <v>11</v>
      </c>
      <c r="W31" s="120"/>
    </row>
    <row r="32" spans="1:23" ht="13.5" customHeight="1" x14ac:dyDescent="0.2">
      <c r="A32" s="33">
        <v>29</v>
      </c>
      <c r="B32" s="82" t="s">
        <v>284</v>
      </c>
      <c r="C32" s="80" t="s">
        <v>285</v>
      </c>
      <c r="D32" s="79" t="s">
        <v>345</v>
      </c>
      <c r="F32" s="33" t="s">
        <v>94</v>
      </c>
      <c r="G32" s="35">
        <v>16</v>
      </c>
      <c r="H32" s="47" t="s">
        <v>46</v>
      </c>
      <c r="I32" s="37" t="s">
        <v>34</v>
      </c>
      <c r="J32" s="38">
        <f t="shared" si="0"/>
        <v>0</v>
      </c>
      <c r="K32" s="37">
        <v>5</v>
      </c>
      <c r="L32" s="38">
        <f t="shared" si="1"/>
        <v>80.051499783199063</v>
      </c>
      <c r="M32" s="41">
        <f t="shared" si="2"/>
        <v>80.051499783199063</v>
      </c>
      <c r="O32" s="308" t="s">
        <v>91</v>
      </c>
      <c r="P32" s="196" t="s">
        <v>217</v>
      </c>
      <c r="Q32" s="197" t="s">
        <v>710</v>
      </c>
      <c r="R32" s="198" t="s">
        <v>947</v>
      </c>
      <c r="S32" s="196" t="s">
        <v>45</v>
      </c>
      <c r="T32" s="195" t="s">
        <v>98</v>
      </c>
      <c r="U32" s="196">
        <v>10</v>
      </c>
      <c r="V32" s="196">
        <v>9</v>
      </c>
    </row>
    <row r="33" spans="1:22" ht="13.5" customHeight="1" x14ac:dyDescent="0.2">
      <c r="A33" s="33">
        <v>30</v>
      </c>
      <c r="B33" s="82" t="s">
        <v>954</v>
      </c>
      <c r="C33" s="80" t="s">
        <v>191</v>
      </c>
      <c r="D33" s="79" t="s">
        <v>955</v>
      </c>
      <c r="F33" s="33" t="s">
        <v>92</v>
      </c>
      <c r="G33" s="35">
        <v>22</v>
      </c>
      <c r="H33" s="47" t="s">
        <v>45</v>
      </c>
      <c r="I33" s="37" t="s">
        <v>34</v>
      </c>
      <c r="J33" s="38">
        <f t="shared" si="0"/>
        <v>0</v>
      </c>
      <c r="K33" s="37">
        <v>8</v>
      </c>
      <c r="L33" s="38">
        <f t="shared" si="1"/>
        <v>72.575145120120794</v>
      </c>
      <c r="M33" s="41">
        <f t="shared" si="2"/>
        <v>72.575145120120794</v>
      </c>
      <c r="O33" s="308" t="s">
        <v>86</v>
      </c>
      <c r="P33" s="196" t="s">
        <v>895</v>
      </c>
      <c r="Q33" s="197" t="s">
        <v>609</v>
      </c>
      <c r="R33" s="198" t="s">
        <v>948</v>
      </c>
      <c r="S33" s="196" t="s">
        <v>45</v>
      </c>
      <c r="T33" s="195" t="s">
        <v>98</v>
      </c>
      <c r="U33" s="196">
        <v>9</v>
      </c>
      <c r="V33" s="196">
        <v>10</v>
      </c>
    </row>
    <row r="34" spans="1:22" ht="13.5" customHeight="1" x14ac:dyDescent="0.2">
      <c r="A34" s="33">
        <v>31</v>
      </c>
      <c r="B34" s="82" t="s">
        <v>343</v>
      </c>
      <c r="C34" s="80" t="s">
        <v>186</v>
      </c>
      <c r="D34" s="79" t="s">
        <v>934</v>
      </c>
      <c r="F34" s="33" t="s">
        <v>96</v>
      </c>
      <c r="G34" s="35">
        <v>16</v>
      </c>
      <c r="H34" s="47" t="s">
        <v>46</v>
      </c>
      <c r="I34" s="37">
        <v>12</v>
      </c>
      <c r="J34" s="38">
        <f t="shared" si="0"/>
        <v>32.499387366082999</v>
      </c>
      <c r="K34" s="37">
        <v>11</v>
      </c>
      <c r="L34" s="38">
        <f t="shared" si="1"/>
        <v>39.127272974976997</v>
      </c>
      <c r="M34" s="41">
        <f t="shared" si="2"/>
        <v>71.626660341059988</v>
      </c>
      <c r="O34" s="308" t="s">
        <v>94</v>
      </c>
      <c r="P34" s="196" t="s">
        <v>385</v>
      </c>
      <c r="Q34" s="197" t="s">
        <v>386</v>
      </c>
      <c r="R34" s="198" t="s">
        <v>387</v>
      </c>
      <c r="S34" s="196" t="s">
        <v>45</v>
      </c>
      <c r="T34" s="195" t="s">
        <v>205</v>
      </c>
      <c r="U34" s="196">
        <v>11</v>
      </c>
      <c r="V34" s="196">
        <v>12</v>
      </c>
    </row>
    <row r="35" spans="1:22" ht="13.5" customHeight="1" x14ac:dyDescent="0.2">
      <c r="A35" s="33">
        <v>32</v>
      </c>
      <c r="B35" s="82" t="s">
        <v>935</v>
      </c>
      <c r="C35" s="80" t="s">
        <v>936</v>
      </c>
      <c r="D35" s="79" t="s">
        <v>336</v>
      </c>
      <c r="F35" s="33" t="s">
        <v>95</v>
      </c>
      <c r="G35" s="35">
        <v>16</v>
      </c>
      <c r="H35" s="47" t="s">
        <v>46</v>
      </c>
      <c r="I35" s="37">
        <v>11</v>
      </c>
      <c r="J35" s="38">
        <f t="shared" si="0"/>
        <v>39.127272974976997</v>
      </c>
      <c r="K35" s="37">
        <v>12</v>
      </c>
      <c r="L35" s="38">
        <f t="shared" si="1"/>
        <v>32.499387366082999</v>
      </c>
      <c r="M35" s="41">
        <f t="shared" si="2"/>
        <v>71.626660341059988</v>
      </c>
      <c r="O35" s="308" t="s">
        <v>96</v>
      </c>
      <c r="P35" s="196" t="s">
        <v>216</v>
      </c>
      <c r="Q35" s="197" t="s">
        <v>137</v>
      </c>
      <c r="R35" s="198" t="s">
        <v>912</v>
      </c>
      <c r="S35" s="196" t="s">
        <v>45</v>
      </c>
      <c r="T35" s="195" t="s">
        <v>208</v>
      </c>
      <c r="U35" s="196">
        <v>19</v>
      </c>
      <c r="V35" s="196">
        <v>5</v>
      </c>
    </row>
    <row r="36" spans="1:22" ht="13.5" customHeight="1" x14ac:dyDescent="0.2">
      <c r="A36" s="33">
        <v>33</v>
      </c>
      <c r="B36" s="82" t="s">
        <v>956</v>
      </c>
      <c r="C36" s="80" t="s">
        <v>957</v>
      </c>
      <c r="D36" s="79" t="s">
        <v>958</v>
      </c>
      <c r="F36" s="33" t="s">
        <v>178</v>
      </c>
      <c r="G36" s="35">
        <v>22</v>
      </c>
      <c r="H36" s="47" t="s">
        <v>45</v>
      </c>
      <c r="I36" s="37">
        <v>17</v>
      </c>
      <c r="J36" s="38">
        <f t="shared" si="0"/>
        <v>28.392464867166595</v>
      </c>
      <c r="K36" s="37">
        <v>14</v>
      </c>
      <c r="L36" s="38">
        <f t="shared" si="1"/>
        <v>42.872037360530598</v>
      </c>
      <c r="M36" s="41">
        <f t="shared" si="2"/>
        <v>71.264502227697193</v>
      </c>
      <c r="O36" s="308" t="s">
        <v>95</v>
      </c>
      <c r="P36" s="196" t="s">
        <v>211</v>
      </c>
      <c r="Q36" s="197" t="s">
        <v>949</v>
      </c>
      <c r="R36" s="198" t="s">
        <v>395</v>
      </c>
      <c r="S36" s="196" t="s">
        <v>45</v>
      </c>
      <c r="T36" s="195" t="s">
        <v>206</v>
      </c>
      <c r="U36" s="196">
        <v>2</v>
      </c>
      <c r="V36" s="196" t="s">
        <v>34</v>
      </c>
    </row>
    <row r="37" spans="1:22" ht="13.5" customHeight="1" x14ac:dyDescent="0.2">
      <c r="A37" s="33">
        <v>34</v>
      </c>
      <c r="B37" s="82" t="s">
        <v>959</v>
      </c>
      <c r="C37" s="80" t="s">
        <v>81</v>
      </c>
      <c r="D37" s="79" t="s">
        <v>325</v>
      </c>
      <c r="F37" s="33" t="s">
        <v>175</v>
      </c>
      <c r="G37" s="35">
        <v>22</v>
      </c>
      <c r="H37" s="47" t="s">
        <v>45</v>
      </c>
      <c r="I37" s="37">
        <v>15</v>
      </c>
      <c r="J37" s="38">
        <f t="shared" si="0"/>
        <v>38.02695058130162</v>
      </c>
      <c r="K37" s="37">
        <v>18</v>
      </c>
      <c r="L37" s="38">
        <f t="shared" si="1"/>
        <v>23.598774484461728</v>
      </c>
      <c r="M37" s="41">
        <f t="shared" si="2"/>
        <v>61.625725065763348</v>
      </c>
      <c r="O37" s="308" t="s">
        <v>88</v>
      </c>
      <c r="P37" s="196" t="s">
        <v>950</v>
      </c>
      <c r="Q37" s="197" t="s">
        <v>138</v>
      </c>
      <c r="R37" s="198" t="s">
        <v>951</v>
      </c>
      <c r="S37" s="196" t="s">
        <v>45</v>
      </c>
      <c r="T37" s="195" t="s">
        <v>203</v>
      </c>
      <c r="U37" s="196">
        <v>12</v>
      </c>
      <c r="V37" s="196">
        <v>15</v>
      </c>
    </row>
    <row r="38" spans="1:22" ht="13.5" customHeight="1" x14ac:dyDescent="0.2">
      <c r="A38" s="33">
        <v>35</v>
      </c>
      <c r="B38" s="82" t="s">
        <v>937</v>
      </c>
      <c r="C38" s="80" t="s">
        <v>370</v>
      </c>
      <c r="D38" s="79" t="s">
        <v>371</v>
      </c>
      <c r="F38" s="33" t="s">
        <v>88</v>
      </c>
      <c r="G38" s="35">
        <v>16</v>
      </c>
      <c r="H38" s="47" t="s">
        <v>46</v>
      </c>
      <c r="I38" s="37">
        <v>8</v>
      </c>
      <c r="J38" s="38">
        <f t="shared" si="0"/>
        <v>59.260299956639813</v>
      </c>
      <c r="K38" s="37" t="s">
        <v>34</v>
      </c>
      <c r="L38" s="38">
        <f t="shared" si="1"/>
        <v>0</v>
      </c>
      <c r="M38" s="41">
        <f t="shared" si="2"/>
        <v>59.260299956639813</v>
      </c>
      <c r="O38" s="308" t="s">
        <v>104</v>
      </c>
      <c r="P38" s="196" t="s">
        <v>952</v>
      </c>
      <c r="Q38" s="197" t="s">
        <v>255</v>
      </c>
      <c r="R38" s="198" t="s">
        <v>953</v>
      </c>
      <c r="S38" s="196" t="s">
        <v>45</v>
      </c>
      <c r="T38" s="195" t="s">
        <v>203</v>
      </c>
      <c r="U38" s="196">
        <v>14</v>
      </c>
      <c r="V38" s="196">
        <v>13</v>
      </c>
    </row>
    <row r="39" spans="1:22" ht="13.5" customHeight="1" x14ac:dyDescent="0.2">
      <c r="A39" s="33">
        <v>36</v>
      </c>
      <c r="B39" s="82" t="s">
        <v>960</v>
      </c>
      <c r="C39" s="80" t="s">
        <v>389</v>
      </c>
      <c r="D39" s="79" t="s">
        <v>390</v>
      </c>
      <c r="F39" s="33" t="s">
        <v>98</v>
      </c>
      <c r="G39" s="35">
        <v>22</v>
      </c>
      <c r="H39" s="47" t="s">
        <v>45</v>
      </c>
      <c r="I39" s="37">
        <v>18</v>
      </c>
      <c r="J39" s="38">
        <f t="shared" si="0"/>
        <v>23.598774484461728</v>
      </c>
      <c r="K39" s="37">
        <v>17</v>
      </c>
      <c r="L39" s="38">
        <f t="shared" si="1"/>
        <v>28.392464867166595</v>
      </c>
      <c r="M39" s="41">
        <f t="shared" si="2"/>
        <v>51.991239351628323</v>
      </c>
      <c r="O39" s="308" t="s">
        <v>105</v>
      </c>
      <c r="P39" s="196" t="s">
        <v>207</v>
      </c>
      <c r="Q39" s="197" t="s">
        <v>329</v>
      </c>
      <c r="R39" s="198" t="s">
        <v>330</v>
      </c>
      <c r="S39" s="196" t="s">
        <v>45</v>
      </c>
      <c r="T39" s="195" t="s">
        <v>209</v>
      </c>
      <c r="U39" s="196">
        <v>13</v>
      </c>
      <c r="V39" s="196">
        <v>16</v>
      </c>
    </row>
    <row r="40" spans="1:22" ht="13.5" customHeight="1" x14ac:dyDescent="0.2">
      <c r="A40" s="33">
        <v>37</v>
      </c>
      <c r="B40" s="82" t="s">
        <v>876</v>
      </c>
      <c r="C40" s="80" t="s">
        <v>938</v>
      </c>
      <c r="D40" s="79" t="s">
        <v>939</v>
      </c>
      <c r="F40" s="33" t="s">
        <v>104</v>
      </c>
      <c r="G40" s="35">
        <v>16</v>
      </c>
      <c r="H40" s="47" t="s">
        <v>46</v>
      </c>
      <c r="I40" s="37">
        <v>14</v>
      </c>
      <c r="J40" s="38">
        <f t="shared" si="0"/>
        <v>19.329919469776868</v>
      </c>
      <c r="K40" s="37">
        <v>13</v>
      </c>
      <c r="L40" s="38">
        <f t="shared" si="1"/>
        <v>25.901766303490881</v>
      </c>
      <c r="M40" s="41">
        <f t="shared" si="2"/>
        <v>45.231685773267749</v>
      </c>
      <c r="O40" s="308" t="s">
        <v>92</v>
      </c>
      <c r="P40" s="196" t="s">
        <v>954</v>
      </c>
      <c r="Q40" s="197" t="s">
        <v>191</v>
      </c>
      <c r="R40" s="198" t="s">
        <v>955</v>
      </c>
      <c r="S40" s="196" t="s">
        <v>45</v>
      </c>
      <c r="T40" s="195" t="s">
        <v>218</v>
      </c>
      <c r="U40" s="196" t="s">
        <v>34</v>
      </c>
      <c r="V40" s="196">
        <v>8</v>
      </c>
    </row>
    <row r="41" spans="1:22" ht="13.5" customHeight="1" x14ac:dyDescent="0.2">
      <c r="A41" s="33">
        <v>38</v>
      </c>
      <c r="B41" s="82" t="s">
        <v>200</v>
      </c>
      <c r="C41" s="80" t="s">
        <v>128</v>
      </c>
      <c r="D41" s="79" t="s">
        <v>349</v>
      </c>
      <c r="F41" s="33" t="s">
        <v>105</v>
      </c>
      <c r="G41" s="35">
        <v>16</v>
      </c>
      <c r="H41" s="47" t="s">
        <v>46</v>
      </c>
      <c r="I41" s="37">
        <v>13</v>
      </c>
      <c r="J41" s="38">
        <f t="shared" si="0"/>
        <v>25.901766303490881</v>
      </c>
      <c r="K41" s="37">
        <v>14</v>
      </c>
      <c r="L41" s="38">
        <f t="shared" si="1"/>
        <v>19.329919469776868</v>
      </c>
      <c r="M41" s="41">
        <f t="shared" si="2"/>
        <v>45.231685773267749</v>
      </c>
      <c r="O41" s="308" t="s">
        <v>178</v>
      </c>
      <c r="P41" s="196" t="s">
        <v>956</v>
      </c>
      <c r="Q41" s="197" t="s">
        <v>957</v>
      </c>
      <c r="R41" s="198" t="s">
        <v>958</v>
      </c>
      <c r="S41" s="196" t="s">
        <v>45</v>
      </c>
      <c r="T41" s="195" t="s">
        <v>218</v>
      </c>
      <c r="U41" s="196">
        <v>17</v>
      </c>
      <c r="V41" s="196">
        <v>14</v>
      </c>
    </row>
    <row r="42" spans="1:22" ht="13.5" customHeight="1" x14ac:dyDescent="0.2">
      <c r="A42" s="33">
        <v>39</v>
      </c>
      <c r="B42" s="82" t="s">
        <v>918</v>
      </c>
      <c r="C42" s="80" t="s">
        <v>919</v>
      </c>
      <c r="D42" s="79" t="s">
        <v>920</v>
      </c>
      <c r="F42" s="33" t="s">
        <v>176</v>
      </c>
      <c r="G42" s="35">
        <v>22</v>
      </c>
      <c r="H42" s="47" t="s">
        <v>45</v>
      </c>
      <c r="I42" s="257">
        <v>16</v>
      </c>
      <c r="J42" s="38">
        <f t="shared" si="0"/>
        <v>33.201208799844629</v>
      </c>
      <c r="K42" s="257" t="s">
        <v>34</v>
      </c>
      <c r="L42" s="38">
        <f t="shared" si="1"/>
        <v>0</v>
      </c>
      <c r="M42" s="41">
        <f t="shared" si="2"/>
        <v>33.201208799844629</v>
      </c>
      <c r="O42" s="308" t="s">
        <v>175</v>
      </c>
      <c r="P42" s="196" t="s">
        <v>959</v>
      </c>
      <c r="Q42" s="197" t="s">
        <v>81</v>
      </c>
      <c r="R42" s="198" t="s">
        <v>325</v>
      </c>
      <c r="S42" s="196" t="s">
        <v>45</v>
      </c>
      <c r="T42" s="195" t="s">
        <v>139</v>
      </c>
      <c r="U42" s="196">
        <v>15</v>
      </c>
      <c r="V42" s="196">
        <v>18</v>
      </c>
    </row>
    <row r="43" spans="1:22" ht="13.5" customHeight="1" x14ac:dyDescent="0.2">
      <c r="A43" s="33">
        <v>40</v>
      </c>
      <c r="B43" s="82" t="s">
        <v>961</v>
      </c>
      <c r="C43" s="80" t="s">
        <v>341</v>
      </c>
      <c r="D43" s="79" t="s">
        <v>342</v>
      </c>
      <c r="F43" s="33" t="s">
        <v>107</v>
      </c>
      <c r="G43" s="35">
        <v>22</v>
      </c>
      <c r="H43" s="47" t="s">
        <v>45</v>
      </c>
      <c r="I43" s="257">
        <v>20</v>
      </c>
      <c r="J43" s="38">
        <f t="shared" si="0"/>
        <v>14.050290487945885</v>
      </c>
      <c r="K43" s="257">
        <v>19</v>
      </c>
      <c r="L43" s="38">
        <f t="shared" si="1"/>
        <v>18.818508980511957</v>
      </c>
      <c r="M43" s="41">
        <f t="shared" si="2"/>
        <v>32.868799468457844</v>
      </c>
      <c r="O43" s="308" t="s">
        <v>98</v>
      </c>
      <c r="P43" s="196" t="s">
        <v>960</v>
      </c>
      <c r="Q43" s="197" t="s">
        <v>389</v>
      </c>
      <c r="R43" s="198" t="s">
        <v>390</v>
      </c>
      <c r="S43" s="196" t="s">
        <v>45</v>
      </c>
      <c r="T43" s="195" t="s">
        <v>214</v>
      </c>
      <c r="U43" s="196">
        <v>18</v>
      </c>
      <c r="V43" s="196">
        <v>17</v>
      </c>
    </row>
    <row r="44" spans="1:22" ht="13.5" customHeight="1" x14ac:dyDescent="0.2">
      <c r="A44" s="33">
        <v>41</v>
      </c>
      <c r="B44" s="82" t="s">
        <v>940</v>
      </c>
      <c r="C44" s="80" t="s">
        <v>164</v>
      </c>
      <c r="D44" s="79" t="s">
        <v>941</v>
      </c>
      <c r="F44" s="33" t="s">
        <v>92</v>
      </c>
      <c r="G44" s="35">
        <v>16</v>
      </c>
      <c r="H44" s="47" t="s">
        <v>46</v>
      </c>
      <c r="I44" s="257">
        <v>15</v>
      </c>
      <c r="J44" s="38">
        <f t="shared" si="0"/>
        <v>12.780287236002435</v>
      </c>
      <c r="K44" s="257">
        <v>15</v>
      </c>
      <c r="L44" s="38">
        <f t="shared" si="1"/>
        <v>12.780287236002435</v>
      </c>
      <c r="M44" s="41">
        <f t="shared" si="2"/>
        <v>25.56057447200487</v>
      </c>
      <c r="O44" s="308" t="s">
        <v>176</v>
      </c>
      <c r="P44" s="196" t="s">
        <v>918</v>
      </c>
      <c r="Q44" s="197" t="s">
        <v>919</v>
      </c>
      <c r="R44" s="198" t="s">
        <v>920</v>
      </c>
      <c r="S44" s="196" t="s">
        <v>45</v>
      </c>
      <c r="T44" s="195" t="s">
        <v>215</v>
      </c>
      <c r="U44" s="196">
        <v>16</v>
      </c>
      <c r="V44" s="196" t="s">
        <v>34</v>
      </c>
    </row>
    <row r="45" spans="1:22" ht="13.5" customHeight="1" x14ac:dyDescent="0.2">
      <c r="A45" s="33">
        <v>42</v>
      </c>
      <c r="B45" s="82" t="s">
        <v>942</v>
      </c>
      <c r="C45" s="80" t="s">
        <v>362</v>
      </c>
      <c r="D45" s="79" t="s">
        <v>363</v>
      </c>
      <c r="F45" s="33" t="s">
        <v>312</v>
      </c>
      <c r="G45" s="35">
        <v>5</v>
      </c>
      <c r="H45" s="47" t="s">
        <v>44</v>
      </c>
      <c r="I45" s="257" t="s">
        <v>32</v>
      </c>
      <c r="J45" s="38">
        <f t="shared" si="0"/>
        <v>20</v>
      </c>
      <c r="K45" s="257" t="s">
        <v>33</v>
      </c>
      <c r="L45" s="38">
        <f t="shared" si="1"/>
        <v>0</v>
      </c>
      <c r="M45" s="41">
        <f t="shared" si="2"/>
        <v>20</v>
      </c>
      <c r="O45" s="308" t="s">
        <v>107</v>
      </c>
      <c r="P45" s="196" t="s">
        <v>961</v>
      </c>
      <c r="Q45" s="197" t="s">
        <v>341</v>
      </c>
      <c r="R45" s="198" t="s">
        <v>342</v>
      </c>
      <c r="S45" s="196" t="s">
        <v>45</v>
      </c>
      <c r="T45" s="195" t="s">
        <v>215</v>
      </c>
      <c r="U45" s="196">
        <v>20</v>
      </c>
      <c r="V45" s="196">
        <v>19</v>
      </c>
    </row>
    <row r="46" spans="1:22" ht="13.5" customHeight="1" x14ac:dyDescent="0.2">
      <c r="A46" s="33">
        <v>43</v>
      </c>
      <c r="B46" s="82" t="s">
        <v>314</v>
      </c>
      <c r="C46" s="80" t="s">
        <v>671</v>
      </c>
      <c r="D46" s="79" t="s">
        <v>396</v>
      </c>
      <c r="F46" s="33" t="s">
        <v>312</v>
      </c>
      <c r="G46" s="35">
        <v>22</v>
      </c>
      <c r="H46" s="47" t="s">
        <v>45</v>
      </c>
      <c r="I46" s="257" t="s">
        <v>32</v>
      </c>
      <c r="J46" s="38">
        <f t="shared" si="0"/>
        <v>4.5454545454545459</v>
      </c>
      <c r="K46" s="257" t="s">
        <v>32</v>
      </c>
      <c r="L46" s="38">
        <f t="shared" si="1"/>
        <v>4.5454545454545459</v>
      </c>
      <c r="M46" s="41">
        <f t="shared" si="2"/>
        <v>9.0909090909090917</v>
      </c>
      <c r="O46" s="308" t="s">
        <v>312</v>
      </c>
      <c r="P46" s="196" t="s">
        <v>314</v>
      </c>
      <c r="Q46" s="197" t="s">
        <v>671</v>
      </c>
      <c r="R46" s="198" t="s">
        <v>396</v>
      </c>
      <c r="S46" s="196" t="s">
        <v>45</v>
      </c>
      <c r="T46" s="195" t="s">
        <v>962</v>
      </c>
      <c r="U46" s="196" t="s">
        <v>32</v>
      </c>
      <c r="V46" s="196" t="s">
        <v>32</v>
      </c>
    </row>
    <row r="47" spans="1:22" ht="13.5" customHeight="1" x14ac:dyDescent="0.2">
      <c r="N47" s="74"/>
    </row>
    <row r="48" spans="1:22" ht="13.5" customHeight="1" x14ac:dyDescent="0.2">
      <c r="L48" s="74"/>
      <c r="N48" s="74"/>
      <c r="P48"/>
      <c r="Q48" s="74"/>
      <c r="S48"/>
    </row>
    <row r="49" spans="12:19" ht="13.5" customHeight="1" x14ac:dyDescent="0.2">
      <c r="L49" s="74"/>
      <c r="N49" s="74"/>
      <c r="P49"/>
      <c r="Q49" s="74"/>
      <c r="S49"/>
    </row>
    <row r="50" spans="12:19" ht="13.5" customHeight="1" x14ac:dyDescent="0.2">
      <c r="L50" s="74"/>
      <c r="N50" s="74"/>
      <c r="P50"/>
      <c r="Q50" s="74"/>
      <c r="S50"/>
    </row>
    <row r="51" spans="12:19" ht="13.5" customHeight="1" x14ac:dyDescent="0.2">
      <c r="L51" s="74"/>
      <c r="N51" s="74"/>
      <c r="P51"/>
      <c r="Q51" s="74"/>
      <c r="S51"/>
    </row>
    <row r="52" spans="12:19" ht="13.5" customHeight="1" x14ac:dyDescent="0.2">
      <c r="L52" s="74"/>
      <c r="N52" s="74"/>
      <c r="P52"/>
      <c r="Q52" s="74"/>
      <c r="S52"/>
    </row>
    <row r="53" spans="12:19" ht="13.5" customHeight="1" x14ac:dyDescent="0.2">
      <c r="L53" s="74"/>
      <c r="N53" s="74"/>
      <c r="P53"/>
      <c r="Q53" s="74"/>
      <c r="S53"/>
    </row>
    <row r="54" spans="12:19" ht="13.5" customHeight="1" x14ac:dyDescent="0.2">
      <c r="L54" s="74"/>
      <c r="N54" s="74"/>
      <c r="P54"/>
      <c r="Q54" s="74"/>
      <c r="S54"/>
    </row>
    <row r="55" spans="12:19" ht="13.5" customHeight="1" x14ac:dyDescent="0.2">
      <c r="L55" s="74"/>
      <c r="O55" s="74"/>
      <c r="P55"/>
      <c r="S55"/>
    </row>
    <row r="56" spans="12:19" ht="13.5" customHeight="1" x14ac:dyDescent="0.2">
      <c r="L56" s="74"/>
      <c r="O56" s="74"/>
      <c r="P56"/>
      <c r="S56"/>
    </row>
    <row r="57" spans="12:19" ht="13.5" customHeight="1" x14ac:dyDescent="0.2">
      <c r="L57" s="74"/>
      <c r="O57" s="74"/>
      <c r="P57"/>
      <c r="S57"/>
    </row>
    <row r="58" spans="12:19" ht="13.5" customHeight="1" x14ac:dyDescent="0.2">
      <c r="L58" s="74"/>
      <c r="O58" s="74"/>
      <c r="P58"/>
      <c r="S58"/>
    </row>
    <row r="59" spans="12:19" ht="13.5" customHeight="1" x14ac:dyDescent="0.2">
      <c r="L59" s="74"/>
      <c r="O59" s="74"/>
      <c r="P59"/>
      <c r="S59"/>
    </row>
    <row r="60" spans="12:19" ht="13.5" customHeight="1" x14ac:dyDescent="0.2">
      <c r="L60" s="74"/>
      <c r="O60" s="74"/>
      <c r="P60"/>
      <c r="S60"/>
    </row>
    <row r="61" spans="12:19" ht="13.5" customHeight="1" x14ac:dyDescent="0.2">
      <c r="L61" s="74"/>
      <c r="O61" s="74"/>
      <c r="P61"/>
      <c r="S61"/>
    </row>
    <row r="62" spans="12:19" ht="13.5" customHeight="1" x14ac:dyDescent="0.2">
      <c r="L62" s="74"/>
      <c r="O62" s="74"/>
      <c r="P62"/>
      <c r="S62"/>
    </row>
    <row r="63" spans="12:19" ht="13.5" customHeight="1" x14ac:dyDescent="0.2">
      <c r="L63" s="74"/>
      <c r="O63" s="74"/>
      <c r="P63"/>
      <c r="S63"/>
    </row>
    <row r="64" spans="12:19" ht="13.5" customHeight="1" x14ac:dyDescent="0.2">
      <c r="L64" s="74"/>
      <c r="O64" s="74"/>
      <c r="P64"/>
      <c r="S64"/>
    </row>
    <row r="65" spans="12:19" ht="13.5" customHeight="1" x14ac:dyDescent="0.2">
      <c r="L65" s="74"/>
      <c r="O65" s="74"/>
      <c r="P65"/>
      <c r="S65"/>
    </row>
    <row r="66" spans="12:19" ht="13.5" customHeight="1" x14ac:dyDescent="0.2">
      <c r="L66" s="74"/>
      <c r="O66" s="74"/>
      <c r="P66"/>
      <c r="S66"/>
    </row>
    <row r="67" spans="12:19" ht="13.5" customHeight="1" x14ac:dyDescent="0.2">
      <c r="L67" s="74"/>
      <c r="O67" s="74"/>
      <c r="P67"/>
      <c r="S67"/>
    </row>
    <row r="68" spans="12:19" ht="13.5" customHeight="1" x14ac:dyDescent="0.2">
      <c r="L68" s="74"/>
      <c r="O68" s="74"/>
      <c r="P68"/>
      <c r="S68"/>
    </row>
    <row r="69" spans="12:19" ht="13.5" customHeight="1" x14ac:dyDescent="0.2">
      <c r="L69" s="74"/>
      <c r="O69" s="74"/>
      <c r="P69"/>
      <c r="S69"/>
    </row>
    <row r="70" spans="12:19" ht="13.5" customHeight="1" x14ac:dyDescent="0.2">
      <c r="L70" s="74"/>
      <c r="O70" s="74"/>
      <c r="P70"/>
      <c r="S70"/>
    </row>
    <row r="71" spans="12:19" ht="13.5" customHeight="1" x14ac:dyDescent="0.2">
      <c r="L71" s="74"/>
      <c r="O71" s="74"/>
      <c r="P71"/>
      <c r="S71"/>
    </row>
    <row r="72" spans="12:19" ht="13.5" customHeight="1" x14ac:dyDescent="0.2">
      <c r="L72" s="74"/>
      <c r="O72" s="74"/>
      <c r="P72"/>
      <c r="S72"/>
    </row>
    <row r="73" spans="12:19" ht="13.5" customHeight="1" x14ac:dyDescent="0.2">
      <c r="L73" s="74"/>
      <c r="O73" s="74"/>
      <c r="P73"/>
      <c r="S73"/>
    </row>
    <row r="74" spans="12:19" ht="13.5" customHeight="1" x14ac:dyDescent="0.2">
      <c r="L74" s="74"/>
      <c r="O74" s="74"/>
      <c r="P74"/>
      <c r="S74"/>
    </row>
    <row r="75" spans="12:19" ht="13.5" customHeight="1" x14ac:dyDescent="0.2">
      <c r="L75" s="74"/>
      <c r="O75" s="74"/>
      <c r="P75"/>
      <c r="S75"/>
    </row>
    <row r="76" spans="12:19" ht="13.5" customHeight="1" x14ac:dyDescent="0.2">
      <c r="L76" s="74"/>
      <c r="O76" s="74"/>
      <c r="P76"/>
      <c r="S76"/>
    </row>
    <row r="77" spans="12:19" ht="13.5" customHeight="1" x14ac:dyDescent="0.2">
      <c r="L77" s="74"/>
      <c r="O77" s="74"/>
      <c r="P77"/>
      <c r="S77"/>
    </row>
    <row r="78" spans="12:19" ht="13.5" customHeight="1" x14ac:dyDescent="0.2">
      <c r="L78" s="74"/>
      <c r="O78" s="74"/>
      <c r="P78"/>
      <c r="S78"/>
    </row>
    <row r="79" spans="12:19" ht="13.5" customHeight="1" x14ac:dyDescent="0.2">
      <c r="L79" s="74"/>
      <c r="O79" s="74"/>
      <c r="P79"/>
      <c r="S79"/>
    </row>
    <row r="80" spans="12:19" ht="13.5" customHeight="1" x14ac:dyDescent="0.2">
      <c r="N80" s="74"/>
      <c r="P80"/>
      <c r="Q80" s="74"/>
      <c r="S80"/>
    </row>
    <row r="81" spans="14:19" ht="13.5" customHeight="1" x14ac:dyDescent="0.2">
      <c r="N81" s="74"/>
      <c r="P81"/>
      <c r="Q81" s="74"/>
      <c r="S81"/>
    </row>
    <row r="82" spans="14:19" ht="13.5" customHeight="1" x14ac:dyDescent="0.2">
      <c r="N82" s="74"/>
      <c r="P82"/>
      <c r="Q82" s="74"/>
      <c r="S82"/>
    </row>
    <row r="83" spans="14:19" ht="13.5" customHeight="1" x14ac:dyDescent="0.2">
      <c r="N83" s="74"/>
      <c r="P83"/>
      <c r="Q83" s="74"/>
      <c r="S83"/>
    </row>
    <row r="84" spans="14:19" ht="13.5" customHeight="1" x14ac:dyDescent="0.2">
      <c r="N84" s="74"/>
      <c r="P84"/>
      <c r="Q84" s="74"/>
      <c r="S84"/>
    </row>
    <row r="85" spans="14:19" ht="13.5" customHeight="1" x14ac:dyDescent="0.2">
      <c r="N85" s="74"/>
      <c r="P85"/>
      <c r="Q85" s="74"/>
      <c r="S85"/>
    </row>
    <row r="86" spans="14:19" ht="13.5" customHeight="1" x14ac:dyDescent="0.2">
      <c r="N86" s="74"/>
      <c r="P86"/>
      <c r="Q86" s="74"/>
      <c r="S86"/>
    </row>
    <row r="87" spans="14:19" ht="13.5" customHeight="1" x14ac:dyDescent="0.2">
      <c r="N87" s="74"/>
      <c r="P87"/>
      <c r="Q87" s="74"/>
      <c r="S87"/>
    </row>
    <row r="88" spans="14:19" ht="13.5" customHeight="1" x14ac:dyDescent="0.2">
      <c r="N88" s="74"/>
      <c r="P88"/>
      <c r="Q88" s="74"/>
      <c r="S88"/>
    </row>
    <row r="89" spans="14:19" ht="13.5" customHeight="1" x14ac:dyDescent="0.2">
      <c r="N89" s="74"/>
      <c r="P89"/>
      <c r="Q89" s="74"/>
      <c r="S89"/>
    </row>
    <row r="90" spans="14:19" ht="13.5" customHeight="1" x14ac:dyDescent="0.2">
      <c r="N90" s="74"/>
      <c r="P90"/>
      <c r="Q90" s="74"/>
      <c r="S90"/>
    </row>
  </sheetData>
  <sortState ref="B4:M46">
    <sortCondition descending="1" ref="K4:K46"/>
  </sortState>
  <mergeCells count="2">
    <mergeCell ref="K3:L3"/>
    <mergeCell ref="I3:J3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Systéme de point</vt:lpstr>
      <vt:lpstr>Synthése</vt:lpstr>
      <vt:lpstr>TOTAL 2019</vt:lpstr>
      <vt:lpstr>Dames de Saint-Tropez 19</vt:lpstr>
      <vt:lpstr>Calanques 19</vt:lpstr>
      <vt:lpstr>Cassis 19</vt:lpstr>
      <vt:lpstr>Antibes 19</vt:lpstr>
      <vt:lpstr>Coupe Printemps YCF 19</vt:lpstr>
      <vt:lpstr>Porquerolles 19</vt:lpstr>
      <vt:lpstr>VdVieux Port 19</vt:lpstr>
      <vt:lpstr>TBS 19</vt:lpstr>
      <vt:lpstr>Corsica classic 19</vt:lpstr>
      <vt:lpstr>Cannes 19</vt:lpstr>
      <vt:lpstr>CA YCF 19</vt:lpstr>
      <vt:lpstr>Saint-Tropez 19</vt:lpstr>
      <vt:lpstr>Synthése!Print_Area</vt:lpstr>
      <vt:lpstr>'Systéme de point'!Print_Area</vt:lpstr>
      <vt:lpstr>'TOTAL 2019'!Print_Area</vt:lpstr>
      <vt:lpstr>'TOTAL 2019'!Print_Titles</vt:lpstr>
    </vt:vector>
  </TitlesOfParts>
  <Company>god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REGATES IMPERIALES 2007</dc:title>
  <dc:creator>god</dc:creator>
  <cp:lastModifiedBy>GODARD Renaud</cp:lastModifiedBy>
  <cp:lastPrinted>2019-11-04T08:58:32Z</cp:lastPrinted>
  <dcterms:created xsi:type="dcterms:W3CDTF">2005-07-24T15:37:58Z</dcterms:created>
  <dcterms:modified xsi:type="dcterms:W3CDTF">2019-11-04T09:02:08Z</dcterms:modified>
</cp:coreProperties>
</file>