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dha\Desktop\Desktop\Jauge 2022\AFYT 2022\"/>
    </mc:Choice>
  </mc:AlternateContent>
  <xr:revisionPtr revIDLastSave="0" documentId="13_ncr:1_{5E2F14BD-1CFF-4195-A734-180B95C14E57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Systéme de point 22" sheetId="1" r:id="rId1"/>
    <sheet name="Synthése 22" sheetId="11" r:id="rId2"/>
    <sheet name="TOTAL 2022" sheetId="8" r:id="rId3"/>
    <sheet name="Dames de Saint-Tropez 22" sheetId="29" r:id="rId4"/>
    <sheet name="Cassis 22" sheetId="30" r:id="rId5"/>
    <sheet name="Antibes 22" sheetId="4" r:id="rId6"/>
    <sheet name="Porquerolles 22" sheetId="12" r:id="rId7"/>
    <sheet name="Coupe Printemps YCF 22" sheetId="28" r:id="rId8"/>
    <sheet name="Calanques 22" sheetId="27" r:id="rId9"/>
    <sheet name="TBS 22" sheetId="14" r:id="rId10"/>
    <sheet name="Corsica classic 22" sheetId="23" r:id="rId11"/>
    <sheet name="Cannes 22" sheetId="20" r:id="rId12"/>
    <sheet name="CA YCF 22" sheetId="21" r:id="rId13"/>
    <sheet name="Saint-Tropez 22" sheetId="22" r:id="rId14"/>
  </sheets>
  <definedNames>
    <definedName name="_xlnm._FilterDatabase" localSheetId="5" hidden="1">'Antibes 22'!$A$4:$AB$44</definedName>
    <definedName name="_xlnm._FilterDatabase" localSheetId="2" hidden="1">'TOTAL 2022'!$A$6:$BZ$136</definedName>
    <definedName name="_xlnm.Print_Area" localSheetId="1">'Synthése 22'!$A$2:$G$63</definedName>
    <definedName name="_xlnm.Print_Area" localSheetId="0">'Systéme de point 22'!$A$1:$R$23</definedName>
    <definedName name="_xlnm.Print_Area" localSheetId="2">'TOTAL 2022'!$A$2:$BX$137</definedName>
    <definedName name="_xlnm.Print_Titles" localSheetId="2">'TOTAL 2022'!$1:$5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4" i="8" l="1"/>
  <c r="I104" i="8"/>
  <c r="J104" i="8"/>
  <c r="H8" i="8"/>
  <c r="S24" i="20"/>
  <c r="R24" i="20"/>
  <c r="P24" i="20"/>
  <c r="N24" i="20"/>
  <c r="L24" i="20"/>
  <c r="J24" i="20"/>
  <c r="H24" i="8"/>
  <c r="H7" i="8"/>
  <c r="J47" i="8"/>
  <c r="I47" i="8"/>
  <c r="H47" i="8"/>
  <c r="G47" i="8"/>
  <c r="J31" i="8"/>
  <c r="I31" i="8"/>
  <c r="H31" i="8"/>
  <c r="G31" i="8"/>
  <c r="J124" i="8"/>
  <c r="I124" i="8"/>
  <c r="H124" i="8"/>
  <c r="G124" i="8"/>
  <c r="J22" i="8"/>
  <c r="I22" i="8"/>
  <c r="H22" i="8"/>
  <c r="G22" i="8"/>
  <c r="J125" i="8"/>
  <c r="I125" i="8"/>
  <c r="H125" i="8"/>
  <c r="G125" i="8"/>
  <c r="J97" i="8"/>
  <c r="I97" i="8"/>
  <c r="H97" i="8"/>
  <c r="G97" i="8"/>
  <c r="J17" i="8"/>
  <c r="I17" i="8"/>
  <c r="H17" i="8"/>
  <c r="G17" i="8"/>
  <c r="J112" i="8"/>
  <c r="I112" i="8"/>
  <c r="H112" i="8"/>
  <c r="G112" i="8"/>
  <c r="J106" i="8"/>
  <c r="I106" i="8"/>
  <c r="H106" i="8"/>
  <c r="G106" i="8"/>
  <c r="J16" i="8"/>
  <c r="I16" i="8"/>
  <c r="H16" i="8"/>
  <c r="G16" i="8"/>
  <c r="J42" i="8"/>
  <c r="I42" i="8"/>
  <c r="H42" i="8"/>
  <c r="G42" i="8"/>
  <c r="J84" i="8"/>
  <c r="I84" i="8"/>
  <c r="H84" i="8"/>
  <c r="G84" i="8"/>
  <c r="J24" i="8"/>
  <c r="I24" i="8"/>
  <c r="G24" i="8"/>
  <c r="J52" i="8"/>
  <c r="I52" i="8"/>
  <c r="H52" i="8"/>
  <c r="G52" i="8"/>
  <c r="J134" i="8"/>
  <c r="I134" i="8"/>
  <c r="H134" i="8"/>
  <c r="G134" i="8"/>
  <c r="J114" i="8"/>
  <c r="I114" i="8"/>
  <c r="H114" i="8"/>
  <c r="G114" i="8"/>
  <c r="J35" i="8"/>
  <c r="I35" i="8"/>
  <c r="H35" i="8"/>
  <c r="G35" i="8"/>
  <c r="J27" i="8"/>
  <c r="I27" i="8"/>
  <c r="H27" i="8"/>
  <c r="G27" i="8"/>
  <c r="J20" i="8"/>
  <c r="I20" i="8"/>
  <c r="H20" i="8"/>
  <c r="G20" i="8"/>
  <c r="J107" i="8"/>
  <c r="I107" i="8"/>
  <c r="H107" i="8"/>
  <c r="G107" i="8"/>
  <c r="J135" i="8"/>
  <c r="I135" i="8"/>
  <c r="H135" i="8"/>
  <c r="G135" i="8"/>
  <c r="J40" i="8"/>
  <c r="I40" i="8"/>
  <c r="H40" i="8"/>
  <c r="G40" i="8"/>
  <c r="J81" i="8"/>
  <c r="I81" i="8"/>
  <c r="H81" i="8"/>
  <c r="G81" i="8"/>
  <c r="J91" i="8"/>
  <c r="I91" i="8"/>
  <c r="H91" i="8"/>
  <c r="G91" i="8"/>
  <c r="J45" i="8"/>
  <c r="I45" i="8"/>
  <c r="H45" i="8"/>
  <c r="G45" i="8"/>
  <c r="J68" i="8"/>
  <c r="I68" i="8"/>
  <c r="H68" i="8"/>
  <c r="G68" i="8"/>
  <c r="J109" i="8"/>
  <c r="I109" i="8"/>
  <c r="H109" i="8"/>
  <c r="G109" i="8"/>
  <c r="J39" i="8"/>
  <c r="I39" i="8"/>
  <c r="H39" i="8"/>
  <c r="G39" i="8"/>
  <c r="J90" i="8"/>
  <c r="I90" i="8"/>
  <c r="H90" i="8"/>
  <c r="G90" i="8"/>
  <c r="J41" i="8"/>
  <c r="I41" i="8"/>
  <c r="H41" i="8"/>
  <c r="G41" i="8"/>
  <c r="J13" i="8"/>
  <c r="I13" i="8"/>
  <c r="H13" i="8"/>
  <c r="G13" i="8"/>
  <c r="J29" i="8"/>
  <c r="I29" i="8"/>
  <c r="H29" i="8"/>
  <c r="G29" i="8"/>
  <c r="J98" i="8"/>
  <c r="I98" i="8"/>
  <c r="H98" i="8"/>
  <c r="G98" i="8"/>
  <c r="J7" i="8"/>
  <c r="I7" i="8"/>
  <c r="G7" i="8"/>
  <c r="J95" i="8"/>
  <c r="I95" i="8"/>
  <c r="H95" i="8"/>
  <c r="G95" i="8"/>
  <c r="J65" i="8"/>
  <c r="I65" i="8"/>
  <c r="H65" i="8"/>
  <c r="G65" i="8"/>
  <c r="J88" i="8"/>
  <c r="I88" i="8"/>
  <c r="H88" i="8"/>
  <c r="G88" i="8"/>
  <c r="J130" i="8"/>
  <c r="I130" i="8"/>
  <c r="H130" i="8"/>
  <c r="G130" i="8"/>
  <c r="J36" i="8"/>
  <c r="I36" i="8"/>
  <c r="H36" i="8"/>
  <c r="G36" i="8"/>
  <c r="J126" i="8"/>
  <c r="I126" i="8"/>
  <c r="H126" i="8"/>
  <c r="G126" i="8"/>
  <c r="J55" i="8"/>
  <c r="I55" i="8"/>
  <c r="H55" i="8"/>
  <c r="G55" i="8"/>
  <c r="J75" i="8"/>
  <c r="I75" i="8"/>
  <c r="H75" i="8"/>
  <c r="G75" i="8"/>
  <c r="J33" i="8"/>
  <c r="I33" i="8"/>
  <c r="H33" i="8"/>
  <c r="G33" i="8"/>
  <c r="J56" i="8"/>
  <c r="I56" i="8"/>
  <c r="H56" i="8"/>
  <c r="G56" i="8"/>
  <c r="J67" i="8"/>
  <c r="I67" i="8"/>
  <c r="H67" i="8"/>
  <c r="G67" i="8"/>
  <c r="J8" i="8"/>
  <c r="I8" i="8"/>
  <c r="G8" i="8"/>
  <c r="J9" i="8"/>
  <c r="I9" i="8"/>
  <c r="H9" i="8"/>
  <c r="G9" i="8"/>
  <c r="J26" i="8"/>
  <c r="I26" i="8"/>
  <c r="H26" i="8"/>
  <c r="G26" i="8"/>
  <c r="J118" i="8"/>
  <c r="I118" i="8"/>
  <c r="H118" i="8"/>
  <c r="G118" i="8"/>
  <c r="J23" i="8"/>
  <c r="I23" i="8"/>
  <c r="H23" i="8"/>
  <c r="G23" i="8"/>
  <c r="J44" i="8"/>
  <c r="I44" i="8"/>
  <c r="H44" i="8"/>
  <c r="G44" i="8"/>
  <c r="J73" i="8"/>
  <c r="I73" i="8"/>
  <c r="H73" i="8"/>
  <c r="G73" i="8"/>
  <c r="J51" i="8"/>
  <c r="I51" i="8"/>
  <c r="H51" i="8"/>
  <c r="G51" i="8"/>
  <c r="J86" i="8"/>
  <c r="I86" i="8"/>
  <c r="H86" i="8"/>
  <c r="G86" i="8"/>
  <c r="J131" i="8"/>
  <c r="I131" i="8"/>
  <c r="H131" i="8"/>
  <c r="G131" i="8"/>
  <c r="J60" i="8"/>
  <c r="I60" i="8"/>
  <c r="H60" i="8"/>
  <c r="G60" i="8"/>
  <c r="J10" i="8"/>
  <c r="I10" i="8"/>
  <c r="H10" i="8"/>
  <c r="G10" i="8"/>
  <c r="J128" i="8"/>
  <c r="I128" i="8"/>
  <c r="H128" i="8"/>
  <c r="G128" i="8"/>
  <c r="J62" i="8"/>
  <c r="I62" i="8"/>
  <c r="H62" i="8"/>
  <c r="G62" i="8"/>
  <c r="J59" i="8"/>
  <c r="I59" i="8"/>
  <c r="H59" i="8"/>
  <c r="G59" i="8"/>
  <c r="J133" i="8"/>
  <c r="I133" i="8"/>
  <c r="H133" i="8"/>
  <c r="G133" i="8"/>
  <c r="J79" i="8"/>
  <c r="I79" i="8"/>
  <c r="H79" i="8"/>
  <c r="G79" i="8"/>
  <c r="J11" i="8"/>
  <c r="I11" i="8"/>
  <c r="H11" i="8"/>
  <c r="G11" i="8"/>
  <c r="J116" i="8"/>
  <c r="I116" i="8"/>
  <c r="H116" i="8"/>
  <c r="G116" i="8"/>
  <c r="J111" i="8"/>
  <c r="I111" i="8"/>
  <c r="H111" i="8"/>
  <c r="G111" i="8"/>
  <c r="J110" i="8"/>
  <c r="I110" i="8"/>
  <c r="H110" i="8"/>
  <c r="G110" i="8"/>
  <c r="J32" i="8"/>
  <c r="I32" i="8"/>
  <c r="H32" i="8"/>
  <c r="G32" i="8"/>
  <c r="J127" i="8"/>
  <c r="I127" i="8"/>
  <c r="H127" i="8"/>
  <c r="G127" i="8"/>
  <c r="J72" i="8"/>
  <c r="I72" i="8"/>
  <c r="H72" i="8"/>
  <c r="G72" i="8"/>
  <c r="J19" i="8"/>
  <c r="I19" i="8"/>
  <c r="H19" i="8"/>
  <c r="G19" i="8"/>
  <c r="J105" i="8"/>
  <c r="I105" i="8"/>
  <c r="H105" i="8"/>
  <c r="G105" i="8"/>
  <c r="J119" i="8"/>
  <c r="I119" i="8"/>
  <c r="H119" i="8"/>
  <c r="G119" i="8"/>
  <c r="J38" i="8"/>
  <c r="I38" i="8"/>
  <c r="H38" i="8"/>
  <c r="G38" i="8"/>
  <c r="J117" i="8"/>
  <c r="I117" i="8"/>
  <c r="H117" i="8"/>
  <c r="G117" i="8"/>
  <c r="J123" i="8"/>
  <c r="I123" i="8"/>
  <c r="H123" i="8"/>
  <c r="G123" i="8"/>
  <c r="J102" i="8"/>
  <c r="I102" i="8"/>
  <c r="H102" i="8"/>
  <c r="G102" i="8"/>
  <c r="J48" i="8"/>
  <c r="I48" i="8"/>
  <c r="H48" i="8"/>
  <c r="G48" i="8"/>
  <c r="J74" i="8"/>
  <c r="I74" i="8"/>
  <c r="H74" i="8"/>
  <c r="G74" i="8"/>
  <c r="J136" i="8"/>
  <c r="I136" i="8"/>
  <c r="H136" i="8"/>
  <c r="G136" i="8"/>
  <c r="J46" i="8"/>
  <c r="I46" i="8"/>
  <c r="H46" i="8"/>
  <c r="G46" i="8"/>
  <c r="J103" i="8"/>
  <c r="I103" i="8"/>
  <c r="H103" i="8"/>
  <c r="G103" i="8"/>
  <c r="J25" i="8"/>
  <c r="I25" i="8"/>
  <c r="H25" i="8"/>
  <c r="G25" i="8"/>
  <c r="J76" i="8"/>
  <c r="I76" i="8"/>
  <c r="H76" i="8"/>
  <c r="G76" i="8"/>
  <c r="J113" i="8"/>
  <c r="I113" i="8"/>
  <c r="H113" i="8"/>
  <c r="G113" i="8"/>
  <c r="J87" i="8"/>
  <c r="I87" i="8"/>
  <c r="H87" i="8"/>
  <c r="G87" i="8"/>
  <c r="J49" i="8"/>
  <c r="I49" i="8"/>
  <c r="H49" i="8"/>
  <c r="G49" i="8"/>
  <c r="J129" i="8"/>
  <c r="I129" i="8"/>
  <c r="H129" i="8"/>
  <c r="G129" i="8"/>
  <c r="J80" i="8"/>
  <c r="I80" i="8"/>
  <c r="H80" i="8"/>
  <c r="G80" i="8"/>
  <c r="J115" i="8"/>
  <c r="I115" i="8"/>
  <c r="H115" i="8"/>
  <c r="G115" i="8"/>
  <c r="J92" i="8"/>
  <c r="I92" i="8"/>
  <c r="H92" i="8"/>
  <c r="G92" i="8"/>
  <c r="J21" i="8"/>
  <c r="I21" i="8"/>
  <c r="H21" i="8"/>
  <c r="G21" i="8"/>
  <c r="J64" i="8"/>
  <c r="I64" i="8"/>
  <c r="H64" i="8"/>
  <c r="G64" i="8"/>
  <c r="J93" i="8"/>
  <c r="I93" i="8"/>
  <c r="H93" i="8"/>
  <c r="G93" i="8"/>
  <c r="J78" i="8"/>
  <c r="I78" i="8"/>
  <c r="H78" i="8"/>
  <c r="G78" i="8"/>
  <c r="J101" i="8"/>
  <c r="I101" i="8"/>
  <c r="H101" i="8"/>
  <c r="G101" i="8"/>
  <c r="J61" i="8"/>
  <c r="I61" i="8"/>
  <c r="H61" i="8"/>
  <c r="G61" i="8"/>
  <c r="J66" i="8"/>
  <c r="I66" i="8"/>
  <c r="H66" i="8"/>
  <c r="G66" i="8"/>
  <c r="J108" i="8"/>
  <c r="I108" i="8"/>
  <c r="H108" i="8"/>
  <c r="G108" i="8"/>
  <c r="J28" i="8"/>
  <c r="I28" i="8"/>
  <c r="H28" i="8"/>
  <c r="G28" i="8"/>
  <c r="J94" i="8"/>
  <c r="I94" i="8"/>
  <c r="H94" i="8"/>
  <c r="G94" i="8"/>
  <c r="J121" i="8"/>
  <c r="I121" i="8"/>
  <c r="H121" i="8"/>
  <c r="G121" i="8"/>
  <c r="J132" i="8"/>
  <c r="I132" i="8"/>
  <c r="H132" i="8"/>
  <c r="G132" i="8"/>
  <c r="J34" i="8"/>
  <c r="I34" i="8"/>
  <c r="H34" i="8"/>
  <c r="G34" i="8"/>
  <c r="J96" i="8"/>
  <c r="I96" i="8"/>
  <c r="H96" i="8"/>
  <c r="G96" i="8"/>
  <c r="J63" i="8"/>
  <c r="I63" i="8"/>
  <c r="H63" i="8"/>
  <c r="G63" i="8"/>
  <c r="J83" i="8"/>
  <c r="I83" i="8"/>
  <c r="H83" i="8"/>
  <c r="G83" i="8"/>
  <c r="J14" i="8"/>
  <c r="I14" i="8"/>
  <c r="H14" i="8"/>
  <c r="G14" i="8"/>
  <c r="J18" i="8"/>
  <c r="I18" i="8"/>
  <c r="H18" i="8"/>
  <c r="G18" i="8"/>
  <c r="J89" i="8"/>
  <c r="I89" i="8"/>
  <c r="H89" i="8"/>
  <c r="G89" i="8"/>
  <c r="J53" i="8"/>
  <c r="I53" i="8"/>
  <c r="H53" i="8"/>
  <c r="G53" i="8"/>
  <c r="J15" i="8"/>
  <c r="I15" i="8"/>
  <c r="H15" i="8"/>
  <c r="G15" i="8"/>
  <c r="J54" i="8"/>
  <c r="I54" i="8"/>
  <c r="H54" i="8"/>
  <c r="G54" i="8"/>
  <c r="J30" i="8"/>
  <c r="I30" i="8"/>
  <c r="H30" i="8"/>
  <c r="G30" i="8"/>
  <c r="J70" i="8"/>
  <c r="I70" i="8"/>
  <c r="H70" i="8"/>
  <c r="G70" i="8"/>
  <c r="J99" i="8"/>
  <c r="I99" i="8"/>
  <c r="H99" i="8"/>
  <c r="G99" i="8"/>
  <c r="J85" i="8"/>
  <c r="I85" i="8"/>
  <c r="H85" i="8"/>
  <c r="G85" i="8"/>
  <c r="J100" i="8"/>
  <c r="I100" i="8"/>
  <c r="H100" i="8"/>
  <c r="G100" i="8"/>
  <c r="J120" i="8"/>
  <c r="I120" i="8"/>
  <c r="H120" i="8"/>
  <c r="G120" i="8"/>
  <c r="J43" i="8"/>
  <c r="I43" i="8"/>
  <c r="H43" i="8"/>
  <c r="G43" i="8"/>
  <c r="J77" i="8"/>
  <c r="I77" i="8"/>
  <c r="H77" i="8"/>
  <c r="G77" i="8"/>
  <c r="J122" i="8"/>
  <c r="I122" i="8"/>
  <c r="H122" i="8"/>
  <c r="G122" i="8"/>
  <c r="J37" i="8"/>
  <c r="I37" i="8"/>
  <c r="H37" i="8"/>
  <c r="G37" i="8"/>
  <c r="J12" i="8"/>
  <c r="I12" i="8"/>
  <c r="H12" i="8"/>
  <c r="G12" i="8"/>
  <c r="J82" i="8"/>
  <c r="I82" i="8"/>
  <c r="H82" i="8"/>
  <c r="G82" i="8"/>
  <c r="J50" i="8"/>
  <c r="I50" i="8"/>
  <c r="H50" i="8"/>
  <c r="G50" i="8"/>
  <c r="J71" i="8"/>
  <c r="I71" i="8"/>
  <c r="H71" i="8"/>
  <c r="G71" i="8"/>
  <c r="J57" i="8"/>
  <c r="I57" i="8"/>
  <c r="H57" i="8"/>
  <c r="G57" i="8"/>
  <c r="J58" i="8"/>
  <c r="I58" i="8"/>
  <c r="H58" i="8"/>
  <c r="G58" i="8"/>
  <c r="J69" i="8"/>
  <c r="I69" i="8"/>
  <c r="H69" i="8"/>
  <c r="G69" i="8"/>
  <c r="I5" i="28"/>
  <c r="I6" i="28"/>
  <c r="I7" i="28"/>
  <c r="I4" i="28"/>
  <c r="V9" i="23"/>
  <c r="V8" i="23"/>
  <c r="V7" i="23"/>
  <c r="V6" i="23"/>
  <c r="V5" i="23"/>
  <c r="V4" i="23"/>
  <c r="V3" i="23"/>
  <c r="T9" i="23"/>
  <c r="T8" i="23"/>
  <c r="T7" i="23"/>
  <c r="T6" i="23"/>
  <c r="T5" i="23"/>
  <c r="T4" i="23"/>
  <c r="T3" i="23"/>
  <c r="R9" i="23"/>
  <c r="R8" i="23"/>
  <c r="R7" i="23"/>
  <c r="R6" i="23"/>
  <c r="R5" i="23"/>
  <c r="R4" i="23"/>
  <c r="R3" i="23"/>
  <c r="P9" i="23"/>
  <c r="P8" i="23"/>
  <c r="P7" i="23"/>
  <c r="P6" i="23"/>
  <c r="P5" i="23"/>
  <c r="P4" i="23"/>
  <c r="P3" i="23"/>
  <c r="N9" i="23"/>
  <c r="N8" i="23"/>
  <c r="N7" i="23"/>
  <c r="N6" i="23"/>
  <c r="N5" i="23"/>
  <c r="N4" i="23"/>
  <c r="N3" i="23"/>
  <c r="L9" i="23"/>
  <c r="L8" i="23"/>
  <c r="L7" i="23"/>
  <c r="L6" i="23"/>
  <c r="L5" i="23"/>
  <c r="L4" i="23"/>
  <c r="L3" i="23"/>
  <c r="J4" i="23"/>
  <c r="J5" i="23"/>
  <c r="J6" i="23"/>
  <c r="J7" i="23"/>
  <c r="J8" i="23"/>
  <c r="J9" i="23"/>
  <c r="J3" i="23"/>
  <c r="J24" i="21"/>
  <c r="K24" i="21" s="1"/>
  <c r="J21" i="21"/>
  <c r="K21" i="21" s="1"/>
  <c r="J18" i="21"/>
  <c r="K18" i="21" s="1"/>
  <c r="J14" i="21"/>
  <c r="K14" i="21" s="1"/>
  <c r="J10" i="21"/>
  <c r="K10" i="21" s="1"/>
  <c r="J6" i="21"/>
  <c r="K6" i="21" s="1"/>
  <c r="J23" i="21"/>
  <c r="K23" i="21" s="1"/>
  <c r="J20" i="21"/>
  <c r="K20" i="21" s="1"/>
  <c r="J17" i="21"/>
  <c r="K17" i="21" s="1"/>
  <c r="J13" i="21"/>
  <c r="K13" i="21" s="1"/>
  <c r="J9" i="21"/>
  <c r="K9" i="21" s="1"/>
  <c r="J5" i="21"/>
  <c r="K5" i="21" s="1"/>
  <c r="J27" i="21"/>
  <c r="K27" i="21" s="1"/>
  <c r="J26" i="21"/>
  <c r="K26" i="21" s="1"/>
  <c r="J28" i="21"/>
  <c r="K28" i="21" s="1"/>
  <c r="J16" i="21"/>
  <c r="K16" i="21" s="1"/>
  <c r="J12" i="21"/>
  <c r="K12" i="21" s="1"/>
  <c r="J8" i="21"/>
  <c r="K8" i="21" s="1"/>
  <c r="J4" i="21"/>
  <c r="K4" i="21" s="1"/>
  <c r="J25" i="21"/>
  <c r="K25" i="21" s="1"/>
  <c r="J22" i="21"/>
  <c r="K22" i="21" s="1"/>
  <c r="J19" i="21"/>
  <c r="K19" i="21" s="1"/>
  <c r="J15" i="21"/>
  <c r="K15" i="21" s="1"/>
  <c r="J11" i="21"/>
  <c r="K11" i="21" s="1"/>
  <c r="J7" i="21"/>
  <c r="K7" i="21" s="1"/>
  <c r="J3" i="21"/>
  <c r="K3" i="21" s="1"/>
  <c r="L81" i="22"/>
  <c r="L74" i="22"/>
  <c r="L40" i="22"/>
  <c r="L33" i="22"/>
  <c r="L31" i="22"/>
  <c r="L29" i="22"/>
  <c r="L5" i="22"/>
  <c r="L80" i="22"/>
  <c r="L71" i="22"/>
  <c r="L63" i="22"/>
  <c r="L47" i="22"/>
  <c r="L38" i="22"/>
  <c r="L14" i="22"/>
  <c r="L13" i="22"/>
  <c r="L70" i="22"/>
  <c r="L65" i="22"/>
  <c r="L49" i="22"/>
  <c r="L39" i="22"/>
  <c r="L32" i="22"/>
  <c r="L26" i="22"/>
  <c r="L8" i="22"/>
  <c r="L78" i="22"/>
  <c r="L68" i="22"/>
  <c r="L66" i="22"/>
  <c r="L57" i="22"/>
  <c r="L52" i="22"/>
  <c r="L53" i="22"/>
  <c r="L51" i="22"/>
  <c r="L34" i="22"/>
  <c r="L25" i="22"/>
  <c r="L22" i="22"/>
  <c r="L16" i="22"/>
  <c r="L4" i="22"/>
  <c r="L75" i="22"/>
  <c r="L73" i="22"/>
  <c r="L72" i="22"/>
  <c r="L69" i="22"/>
  <c r="L67" i="22"/>
  <c r="L59" i="22"/>
  <c r="L55" i="22"/>
  <c r="L46" i="22"/>
  <c r="L45" i="22"/>
  <c r="L36" i="22"/>
  <c r="L30" i="22"/>
  <c r="L20" i="22"/>
  <c r="L18" i="22"/>
  <c r="L17" i="22"/>
  <c r="L12" i="22"/>
  <c r="L3" i="22"/>
  <c r="L77" i="22"/>
  <c r="L76" i="22"/>
  <c r="L64" i="22"/>
  <c r="L54" i="22"/>
  <c r="L48" i="22"/>
  <c r="L42" i="22"/>
  <c r="L19" i="22"/>
  <c r="L15" i="22"/>
  <c r="L10" i="22"/>
  <c r="L60" i="22"/>
  <c r="L35" i="22"/>
  <c r="L28" i="22"/>
  <c r="L24" i="22"/>
  <c r="L21" i="22"/>
  <c r="L7" i="22"/>
  <c r="L79" i="22"/>
  <c r="L62" i="22"/>
  <c r="L61" i="22"/>
  <c r="L37" i="22"/>
  <c r="L44" i="22"/>
  <c r="L43" i="22"/>
  <c r="L41" i="22"/>
  <c r="L23" i="22"/>
  <c r="L11" i="22"/>
  <c r="L9" i="22"/>
  <c r="L58" i="22"/>
  <c r="L56" i="22"/>
  <c r="L50" i="22"/>
  <c r="L27" i="22"/>
  <c r="L6" i="22"/>
  <c r="J27" i="22"/>
  <c r="J50" i="22"/>
  <c r="J56" i="22"/>
  <c r="J58" i="22"/>
  <c r="J9" i="22"/>
  <c r="J11" i="22"/>
  <c r="J23" i="22"/>
  <c r="J41" i="22"/>
  <c r="J43" i="22"/>
  <c r="J44" i="22"/>
  <c r="J37" i="22"/>
  <c r="J61" i="22"/>
  <c r="J62" i="22"/>
  <c r="J79" i="22"/>
  <c r="J7" i="22"/>
  <c r="J21" i="22"/>
  <c r="J24" i="22"/>
  <c r="J28" i="22"/>
  <c r="J35" i="22"/>
  <c r="J60" i="22"/>
  <c r="J10" i="22"/>
  <c r="J15" i="22"/>
  <c r="J19" i="22"/>
  <c r="J42" i="22"/>
  <c r="J48" i="22"/>
  <c r="J54" i="22"/>
  <c r="J64" i="22"/>
  <c r="J76" i="22"/>
  <c r="J77" i="22"/>
  <c r="J3" i="22"/>
  <c r="J12" i="22"/>
  <c r="J17" i="22"/>
  <c r="J18" i="22"/>
  <c r="J20" i="22"/>
  <c r="J30" i="22"/>
  <c r="J36" i="22"/>
  <c r="J45" i="22"/>
  <c r="J46" i="22"/>
  <c r="J55" i="22"/>
  <c r="J59" i="22"/>
  <c r="J67" i="22"/>
  <c r="J69" i="22"/>
  <c r="J72" i="22"/>
  <c r="J73" i="22"/>
  <c r="J75" i="22"/>
  <c r="J4" i="22"/>
  <c r="J16" i="22"/>
  <c r="J22" i="22"/>
  <c r="J25" i="22"/>
  <c r="J34" i="22"/>
  <c r="J51" i="22"/>
  <c r="J53" i="22"/>
  <c r="J52" i="22"/>
  <c r="J57" i="22"/>
  <c r="J66" i="22"/>
  <c r="J68" i="22"/>
  <c r="J78" i="22"/>
  <c r="J8" i="22"/>
  <c r="J26" i="22"/>
  <c r="J32" i="22"/>
  <c r="J39" i="22"/>
  <c r="J49" i="22"/>
  <c r="J65" i="22"/>
  <c r="J70" i="22"/>
  <c r="J13" i="22"/>
  <c r="J14" i="22"/>
  <c r="J38" i="22"/>
  <c r="J47" i="22"/>
  <c r="J63" i="22"/>
  <c r="J71" i="22"/>
  <c r="J80" i="22"/>
  <c r="J5" i="22"/>
  <c r="J29" i="22"/>
  <c r="J31" i="22"/>
  <c r="J33" i="22"/>
  <c r="J40" i="22"/>
  <c r="J74" i="22"/>
  <c r="J81" i="22"/>
  <c r="J6" i="22"/>
  <c r="R56" i="20"/>
  <c r="R49" i="20"/>
  <c r="R36" i="20"/>
  <c r="R12" i="20"/>
  <c r="R6" i="20"/>
  <c r="R58" i="20"/>
  <c r="R57" i="20"/>
  <c r="R45" i="20"/>
  <c r="R38" i="20"/>
  <c r="R34" i="20"/>
  <c r="R33" i="20"/>
  <c r="R28" i="20"/>
  <c r="R23" i="20"/>
  <c r="R20" i="20"/>
  <c r="R19" i="20"/>
  <c r="R11" i="20"/>
  <c r="R3" i="20"/>
  <c r="R55" i="20"/>
  <c r="R52" i="20"/>
  <c r="R51" i="20"/>
  <c r="R46" i="20"/>
  <c r="R30" i="20"/>
  <c r="R31" i="20"/>
  <c r="R25" i="20"/>
  <c r="R17" i="20"/>
  <c r="R14" i="20"/>
  <c r="R9" i="20"/>
  <c r="R54" i="20"/>
  <c r="R47" i="20"/>
  <c r="R41" i="20"/>
  <c r="R29" i="20"/>
  <c r="R21" i="20"/>
  <c r="R10" i="20"/>
  <c r="R5" i="20"/>
  <c r="R50" i="20"/>
  <c r="R39" i="20"/>
  <c r="R37" i="20"/>
  <c r="R35" i="20"/>
  <c r="R32" i="20"/>
  <c r="R26" i="20"/>
  <c r="R8" i="20"/>
  <c r="R48" i="20"/>
  <c r="R40" i="20"/>
  <c r="R15" i="20"/>
  <c r="R18" i="20"/>
  <c r="R7" i="20"/>
  <c r="R59" i="20"/>
  <c r="R53" i="20"/>
  <c r="R43" i="20"/>
  <c r="R42" i="20"/>
  <c r="R44" i="20"/>
  <c r="R27" i="20"/>
  <c r="R22" i="20"/>
  <c r="R13" i="20"/>
  <c r="R16" i="20"/>
  <c r="R4" i="20"/>
  <c r="P56" i="20"/>
  <c r="P49" i="20"/>
  <c r="P36" i="20"/>
  <c r="P12" i="20"/>
  <c r="P6" i="20"/>
  <c r="P58" i="20"/>
  <c r="P57" i="20"/>
  <c r="P45" i="20"/>
  <c r="P38" i="20"/>
  <c r="P34" i="20"/>
  <c r="P33" i="20"/>
  <c r="P28" i="20"/>
  <c r="P23" i="20"/>
  <c r="P20" i="20"/>
  <c r="P19" i="20"/>
  <c r="P11" i="20"/>
  <c r="P3" i="20"/>
  <c r="P55" i="20"/>
  <c r="P52" i="20"/>
  <c r="P51" i="20"/>
  <c r="P46" i="20"/>
  <c r="P30" i="20"/>
  <c r="P31" i="20"/>
  <c r="P25" i="20"/>
  <c r="P17" i="20"/>
  <c r="P14" i="20"/>
  <c r="P9" i="20"/>
  <c r="P54" i="20"/>
  <c r="P47" i="20"/>
  <c r="P41" i="20"/>
  <c r="P29" i="20"/>
  <c r="P21" i="20"/>
  <c r="P10" i="20"/>
  <c r="P5" i="20"/>
  <c r="P50" i="20"/>
  <c r="P39" i="20"/>
  <c r="P37" i="20"/>
  <c r="P35" i="20"/>
  <c r="P32" i="20"/>
  <c r="P26" i="20"/>
  <c r="P8" i="20"/>
  <c r="P48" i="20"/>
  <c r="P40" i="20"/>
  <c r="P15" i="20"/>
  <c r="P18" i="20"/>
  <c r="P7" i="20"/>
  <c r="P59" i="20"/>
  <c r="P53" i="20"/>
  <c r="P43" i="20"/>
  <c r="P42" i="20"/>
  <c r="P44" i="20"/>
  <c r="P27" i="20"/>
  <c r="P22" i="20"/>
  <c r="P13" i="20"/>
  <c r="P16" i="20"/>
  <c r="P4" i="20"/>
  <c r="N56" i="20"/>
  <c r="N49" i="20"/>
  <c r="N36" i="20"/>
  <c r="N12" i="20"/>
  <c r="N6" i="20"/>
  <c r="N58" i="20"/>
  <c r="N57" i="20"/>
  <c r="N45" i="20"/>
  <c r="N38" i="20"/>
  <c r="N34" i="20"/>
  <c r="N33" i="20"/>
  <c r="N28" i="20"/>
  <c r="N23" i="20"/>
  <c r="N20" i="20"/>
  <c r="N19" i="20"/>
  <c r="N11" i="20"/>
  <c r="N3" i="20"/>
  <c r="N55" i="20"/>
  <c r="N52" i="20"/>
  <c r="N51" i="20"/>
  <c r="N46" i="20"/>
  <c r="N30" i="20"/>
  <c r="N31" i="20"/>
  <c r="N25" i="20"/>
  <c r="N17" i="20"/>
  <c r="N14" i="20"/>
  <c r="N9" i="20"/>
  <c r="N54" i="20"/>
  <c r="N47" i="20"/>
  <c r="N41" i="20"/>
  <c r="N29" i="20"/>
  <c r="N21" i="20"/>
  <c r="N10" i="20"/>
  <c r="N5" i="20"/>
  <c r="N50" i="20"/>
  <c r="N39" i="20"/>
  <c r="N37" i="20"/>
  <c r="N35" i="20"/>
  <c r="N32" i="20"/>
  <c r="N26" i="20"/>
  <c r="N8" i="20"/>
  <c r="N48" i="20"/>
  <c r="N40" i="20"/>
  <c r="N15" i="20"/>
  <c r="N18" i="20"/>
  <c r="N7" i="20"/>
  <c r="N59" i="20"/>
  <c r="N53" i="20"/>
  <c r="N43" i="20"/>
  <c r="N42" i="20"/>
  <c r="N44" i="20"/>
  <c r="N27" i="20"/>
  <c r="N22" i="20"/>
  <c r="N13" i="20"/>
  <c r="N16" i="20"/>
  <c r="N4" i="20"/>
  <c r="L56" i="20"/>
  <c r="L49" i="20"/>
  <c r="L36" i="20"/>
  <c r="L12" i="20"/>
  <c r="L6" i="20"/>
  <c r="L58" i="20"/>
  <c r="L57" i="20"/>
  <c r="L45" i="20"/>
  <c r="L38" i="20"/>
  <c r="L34" i="20"/>
  <c r="L33" i="20"/>
  <c r="L28" i="20"/>
  <c r="L23" i="20"/>
  <c r="L20" i="20"/>
  <c r="L19" i="20"/>
  <c r="L11" i="20"/>
  <c r="L3" i="20"/>
  <c r="L55" i="20"/>
  <c r="L52" i="20"/>
  <c r="L51" i="20"/>
  <c r="L46" i="20"/>
  <c r="L30" i="20"/>
  <c r="L31" i="20"/>
  <c r="L25" i="20"/>
  <c r="L17" i="20"/>
  <c r="L14" i="20"/>
  <c r="L9" i="20"/>
  <c r="L54" i="20"/>
  <c r="L47" i="20"/>
  <c r="L41" i="20"/>
  <c r="L29" i="20"/>
  <c r="L21" i="20"/>
  <c r="L10" i="20"/>
  <c r="L5" i="20"/>
  <c r="L50" i="20"/>
  <c r="L39" i="20"/>
  <c r="L37" i="20"/>
  <c r="L35" i="20"/>
  <c r="L32" i="20"/>
  <c r="L26" i="20"/>
  <c r="L8" i="20"/>
  <c r="L48" i="20"/>
  <c r="L40" i="20"/>
  <c r="L15" i="20"/>
  <c r="L18" i="20"/>
  <c r="L7" i="20"/>
  <c r="L59" i="20"/>
  <c r="L53" i="20"/>
  <c r="L43" i="20"/>
  <c r="L42" i="20"/>
  <c r="L44" i="20"/>
  <c r="L27" i="20"/>
  <c r="L22" i="20"/>
  <c r="L13" i="20"/>
  <c r="L16" i="20"/>
  <c r="L4" i="20"/>
  <c r="J16" i="20"/>
  <c r="J13" i="20"/>
  <c r="J22" i="20"/>
  <c r="J27" i="20"/>
  <c r="J44" i="20"/>
  <c r="J42" i="20"/>
  <c r="J43" i="20"/>
  <c r="J53" i="20"/>
  <c r="J59" i="20"/>
  <c r="J7" i="20"/>
  <c r="J18" i="20"/>
  <c r="J15" i="20"/>
  <c r="J40" i="20"/>
  <c r="J48" i="20"/>
  <c r="J8" i="20"/>
  <c r="J26" i="20"/>
  <c r="J32" i="20"/>
  <c r="J35" i="20"/>
  <c r="J37" i="20"/>
  <c r="J39" i="20"/>
  <c r="J50" i="20"/>
  <c r="J5" i="20"/>
  <c r="J10" i="20"/>
  <c r="J21" i="20"/>
  <c r="J29" i="20"/>
  <c r="J41" i="20"/>
  <c r="J47" i="20"/>
  <c r="J54" i="20"/>
  <c r="J9" i="20"/>
  <c r="J14" i="20"/>
  <c r="J17" i="20"/>
  <c r="J25" i="20"/>
  <c r="J31" i="20"/>
  <c r="J30" i="20"/>
  <c r="J46" i="20"/>
  <c r="J51" i="20"/>
  <c r="J52" i="20"/>
  <c r="J55" i="20"/>
  <c r="J3" i="20"/>
  <c r="J11" i="20"/>
  <c r="J19" i="20"/>
  <c r="J20" i="20"/>
  <c r="J23" i="20"/>
  <c r="J28" i="20"/>
  <c r="J33" i="20"/>
  <c r="J34" i="20"/>
  <c r="J38" i="20"/>
  <c r="J45" i="20"/>
  <c r="J57" i="20"/>
  <c r="J58" i="20"/>
  <c r="J6" i="20"/>
  <c r="J12" i="20"/>
  <c r="J36" i="20"/>
  <c r="J49" i="20"/>
  <c r="J56" i="20"/>
  <c r="J4" i="20"/>
  <c r="N10" i="14"/>
  <c r="N9" i="14"/>
  <c r="N8" i="14"/>
  <c r="N7" i="14"/>
  <c r="N6" i="14"/>
  <c r="N5" i="14"/>
  <c r="N4" i="14"/>
  <c r="L10" i="14"/>
  <c r="L9" i="14"/>
  <c r="L8" i="14"/>
  <c r="L7" i="14"/>
  <c r="L6" i="14"/>
  <c r="L5" i="14"/>
  <c r="L4" i="14"/>
  <c r="J5" i="14"/>
  <c r="J6" i="14"/>
  <c r="J7" i="14"/>
  <c r="J8" i="14"/>
  <c r="J9" i="14"/>
  <c r="J10" i="14"/>
  <c r="J4" i="14"/>
  <c r="N24" i="27"/>
  <c r="N23" i="27"/>
  <c r="N21" i="27"/>
  <c r="N17" i="27"/>
  <c r="N16" i="27"/>
  <c r="N14" i="27"/>
  <c r="N10" i="27"/>
  <c r="N7" i="27"/>
  <c r="N6" i="27"/>
  <c r="N5" i="27"/>
  <c r="N20" i="27"/>
  <c r="N18" i="27"/>
  <c r="N12" i="27"/>
  <c r="N9" i="27"/>
  <c r="N8" i="27"/>
  <c r="N22" i="27"/>
  <c r="N19" i="27"/>
  <c r="N15" i="27"/>
  <c r="N13" i="27"/>
  <c r="N11" i="27"/>
  <c r="N4" i="27"/>
  <c r="L24" i="27"/>
  <c r="L23" i="27"/>
  <c r="L21" i="27"/>
  <c r="L17" i="27"/>
  <c r="L16" i="27"/>
  <c r="L14" i="27"/>
  <c r="L10" i="27"/>
  <c r="L7" i="27"/>
  <c r="L6" i="27"/>
  <c r="L5" i="27"/>
  <c r="L20" i="27"/>
  <c r="L18" i="27"/>
  <c r="L12" i="27"/>
  <c r="L9" i="27"/>
  <c r="L8" i="27"/>
  <c r="L22" i="27"/>
  <c r="L19" i="27"/>
  <c r="L15" i="27"/>
  <c r="L13" i="27"/>
  <c r="L11" i="27"/>
  <c r="L4" i="27"/>
  <c r="J11" i="27"/>
  <c r="J13" i="27"/>
  <c r="J15" i="27"/>
  <c r="J19" i="27"/>
  <c r="J22" i="27"/>
  <c r="J8" i="27"/>
  <c r="J9" i="27"/>
  <c r="J12" i="27"/>
  <c r="J18" i="27"/>
  <c r="J20" i="27"/>
  <c r="J5" i="27"/>
  <c r="J6" i="27"/>
  <c r="J7" i="27"/>
  <c r="J10" i="27"/>
  <c r="J14" i="27"/>
  <c r="J16" i="27"/>
  <c r="J17" i="27"/>
  <c r="J21" i="27"/>
  <c r="J23" i="27"/>
  <c r="J24" i="27"/>
  <c r="J4" i="27"/>
  <c r="P44" i="4"/>
  <c r="P42" i="4"/>
  <c r="P24" i="4"/>
  <c r="P14" i="4"/>
  <c r="P4" i="4"/>
  <c r="P35" i="4"/>
  <c r="P33" i="4"/>
  <c r="P34" i="4"/>
  <c r="P31" i="4"/>
  <c r="P29" i="4"/>
  <c r="P26" i="4"/>
  <c r="P18" i="4"/>
  <c r="P9" i="4"/>
  <c r="P7" i="4"/>
  <c r="P8" i="4"/>
  <c r="P27" i="4"/>
  <c r="P20" i="4"/>
  <c r="P22" i="4"/>
  <c r="P17" i="4"/>
  <c r="P43" i="4"/>
  <c r="P37" i="4"/>
  <c r="P16" i="4"/>
  <c r="P12" i="4"/>
  <c r="P3" i="4"/>
  <c r="P41" i="4"/>
  <c r="P40" i="4"/>
  <c r="P32" i="4"/>
  <c r="P28" i="4"/>
  <c r="P19" i="4"/>
  <c r="P15" i="4"/>
  <c r="P6" i="4"/>
  <c r="P5" i="4"/>
  <c r="P39" i="4"/>
  <c r="P25" i="4"/>
  <c r="P23" i="4"/>
  <c r="P13" i="4"/>
  <c r="P11" i="4"/>
  <c r="P38" i="4"/>
  <c r="P36" i="4"/>
  <c r="P30" i="4"/>
  <c r="P21" i="4"/>
  <c r="P10" i="4"/>
  <c r="N44" i="4"/>
  <c r="N42" i="4"/>
  <c r="N24" i="4"/>
  <c r="N14" i="4"/>
  <c r="N4" i="4"/>
  <c r="N35" i="4"/>
  <c r="N33" i="4"/>
  <c r="N34" i="4"/>
  <c r="N31" i="4"/>
  <c r="N29" i="4"/>
  <c r="N26" i="4"/>
  <c r="N18" i="4"/>
  <c r="N9" i="4"/>
  <c r="N7" i="4"/>
  <c r="N8" i="4"/>
  <c r="N27" i="4"/>
  <c r="N20" i="4"/>
  <c r="N22" i="4"/>
  <c r="N17" i="4"/>
  <c r="N43" i="4"/>
  <c r="N37" i="4"/>
  <c r="N16" i="4"/>
  <c r="N12" i="4"/>
  <c r="N3" i="4"/>
  <c r="N41" i="4"/>
  <c r="N40" i="4"/>
  <c r="N32" i="4"/>
  <c r="N28" i="4"/>
  <c r="N19" i="4"/>
  <c r="N15" i="4"/>
  <c r="N6" i="4"/>
  <c r="N5" i="4"/>
  <c r="N39" i="4"/>
  <c r="N25" i="4"/>
  <c r="N23" i="4"/>
  <c r="N13" i="4"/>
  <c r="N11" i="4"/>
  <c r="N38" i="4"/>
  <c r="N36" i="4"/>
  <c r="N30" i="4"/>
  <c r="N21" i="4"/>
  <c r="N10" i="4"/>
  <c r="L44" i="4"/>
  <c r="L42" i="4"/>
  <c r="L24" i="4"/>
  <c r="L14" i="4"/>
  <c r="L4" i="4"/>
  <c r="L35" i="4"/>
  <c r="L33" i="4"/>
  <c r="L34" i="4"/>
  <c r="L31" i="4"/>
  <c r="L29" i="4"/>
  <c r="L26" i="4"/>
  <c r="L18" i="4"/>
  <c r="L9" i="4"/>
  <c r="L7" i="4"/>
  <c r="L8" i="4"/>
  <c r="L27" i="4"/>
  <c r="L20" i="4"/>
  <c r="L22" i="4"/>
  <c r="L17" i="4"/>
  <c r="L43" i="4"/>
  <c r="L37" i="4"/>
  <c r="L16" i="4"/>
  <c r="L12" i="4"/>
  <c r="L3" i="4"/>
  <c r="L41" i="4"/>
  <c r="L40" i="4"/>
  <c r="L32" i="4"/>
  <c r="L28" i="4"/>
  <c r="L19" i="4"/>
  <c r="L15" i="4"/>
  <c r="L6" i="4"/>
  <c r="L5" i="4"/>
  <c r="L39" i="4"/>
  <c r="L25" i="4"/>
  <c r="L23" i="4"/>
  <c r="L13" i="4"/>
  <c r="L11" i="4"/>
  <c r="L38" i="4"/>
  <c r="L36" i="4"/>
  <c r="L30" i="4"/>
  <c r="L21" i="4"/>
  <c r="L10" i="4"/>
  <c r="J21" i="4"/>
  <c r="J30" i="4"/>
  <c r="J36" i="4"/>
  <c r="J38" i="4"/>
  <c r="Q38" i="4" s="1"/>
  <c r="J11" i="4"/>
  <c r="J13" i="4"/>
  <c r="J23" i="4"/>
  <c r="Q23" i="4" s="1"/>
  <c r="J25" i="4"/>
  <c r="J39" i="4"/>
  <c r="J5" i="4"/>
  <c r="J6" i="4"/>
  <c r="J15" i="4"/>
  <c r="Q15" i="4" s="1"/>
  <c r="J19" i="4"/>
  <c r="J28" i="4"/>
  <c r="J32" i="4"/>
  <c r="J40" i="4"/>
  <c r="J41" i="4"/>
  <c r="J3" i="4"/>
  <c r="J12" i="4"/>
  <c r="Q12" i="4" s="1"/>
  <c r="J16" i="4"/>
  <c r="Q16" i="4" s="1"/>
  <c r="J37" i="4"/>
  <c r="J43" i="4"/>
  <c r="J17" i="4"/>
  <c r="J22" i="4"/>
  <c r="J20" i="4"/>
  <c r="J27" i="4"/>
  <c r="J8" i="4"/>
  <c r="J7" i="4"/>
  <c r="Q7" i="4" s="1"/>
  <c r="J9" i="4"/>
  <c r="J18" i="4"/>
  <c r="J26" i="4"/>
  <c r="Q26" i="4" s="1"/>
  <c r="J29" i="4"/>
  <c r="J31" i="4"/>
  <c r="J34" i="4"/>
  <c r="J33" i="4"/>
  <c r="Q33" i="4" s="1"/>
  <c r="J35" i="4"/>
  <c r="Q35" i="4" s="1"/>
  <c r="J4" i="4"/>
  <c r="J14" i="4"/>
  <c r="J24" i="4"/>
  <c r="Q24" i="4" s="1"/>
  <c r="J42" i="4"/>
  <c r="J44" i="4"/>
  <c r="J10" i="4"/>
  <c r="N27" i="30"/>
  <c r="N25" i="30"/>
  <c r="N19" i="30"/>
  <c r="N20" i="30"/>
  <c r="N12" i="30"/>
  <c r="N11" i="30"/>
  <c r="N5" i="30"/>
  <c r="N28" i="30"/>
  <c r="N26" i="30"/>
  <c r="N17" i="30"/>
  <c r="N9" i="30"/>
  <c r="N4" i="30"/>
  <c r="N29" i="30"/>
  <c r="N22" i="30"/>
  <c r="N21" i="30"/>
  <c r="N18" i="30"/>
  <c r="N13" i="30"/>
  <c r="N6" i="30"/>
  <c r="N8" i="30"/>
  <c r="N3" i="30"/>
  <c r="N24" i="30"/>
  <c r="N23" i="30"/>
  <c r="N14" i="30"/>
  <c r="N16" i="30"/>
  <c r="N15" i="30"/>
  <c r="N7" i="30"/>
  <c r="N10" i="30"/>
  <c r="L27" i="30"/>
  <c r="L25" i="30"/>
  <c r="L19" i="30"/>
  <c r="L20" i="30"/>
  <c r="L12" i="30"/>
  <c r="L11" i="30"/>
  <c r="L5" i="30"/>
  <c r="L28" i="30"/>
  <c r="L26" i="30"/>
  <c r="L17" i="30"/>
  <c r="L9" i="30"/>
  <c r="L4" i="30"/>
  <c r="L29" i="30"/>
  <c r="L22" i="30"/>
  <c r="L21" i="30"/>
  <c r="L18" i="30"/>
  <c r="L13" i="30"/>
  <c r="L6" i="30"/>
  <c r="L8" i="30"/>
  <c r="L3" i="30"/>
  <c r="L24" i="30"/>
  <c r="L23" i="30"/>
  <c r="L14" i="30"/>
  <c r="L16" i="30"/>
  <c r="L15" i="30"/>
  <c r="L7" i="30"/>
  <c r="L10" i="30"/>
  <c r="J7" i="30"/>
  <c r="J15" i="30"/>
  <c r="J16" i="30"/>
  <c r="J14" i="30"/>
  <c r="J23" i="30"/>
  <c r="J24" i="30"/>
  <c r="J3" i="30"/>
  <c r="J8" i="30"/>
  <c r="J6" i="30"/>
  <c r="J13" i="30"/>
  <c r="J18" i="30"/>
  <c r="J21" i="30"/>
  <c r="J22" i="30"/>
  <c r="J29" i="30"/>
  <c r="J4" i="30"/>
  <c r="J9" i="30"/>
  <c r="J17" i="30"/>
  <c r="J26" i="30"/>
  <c r="J28" i="30"/>
  <c r="J5" i="30"/>
  <c r="J11" i="30"/>
  <c r="J12" i="30"/>
  <c r="J20" i="30"/>
  <c r="J19" i="30"/>
  <c r="J25" i="30"/>
  <c r="J27" i="30"/>
  <c r="J10" i="30"/>
  <c r="N44" i="12"/>
  <c r="N43" i="12"/>
  <c r="N40" i="12"/>
  <c r="N39" i="12"/>
  <c r="N38" i="12"/>
  <c r="N32" i="12"/>
  <c r="N28" i="12"/>
  <c r="N27" i="12"/>
  <c r="N25" i="12"/>
  <c r="N22" i="12"/>
  <c r="N21" i="12"/>
  <c r="N20" i="12"/>
  <c r="N19" i="12"/>
  <c r="N15" i="12"/>
  <c r="N17" i="12"/>
  <c r="N16" i="12"/>
  <c r="N14" i="12"/>
  <c r="N9" i="12"/>
  <c r="N6" i="12"/>
  <c r="N4" i="12"/>
  <c r="N41" i="12"/>
  <c r="N36" i="12"/>
  <c r="N33" i="12"/>
  <c r="N24" i="12"/>
  <c r="N12" i="12"/>
  <c r="N10" i="12"/>
  <c r="N8" i="12"/>
  <c r="N42" i="12"/>
  <c r="N37" i="12"/>
  <c r="N35" i="12"/>
  <c r="N34" i="12"/>
  <c r="N31" i="12"/>
  <c r="N30" i="12"/>
  <c r="N29" i="12"/>
  <c r="N26" i="12"/>
  <c r="N23" i="12"/>
  <c r="N18" i="12"/>
  <c r="N13" i="12"/>
  <c r="N11" i="12"/>
  <c r="N7" i="12"/>
  <c r="N5" i="12"/>
  <c r="L44" i="12"/>
  <c r="L43" i="12"/>
  <c r="L40" i="12"/>
  <c r="L39" i="12"/>
  <c r="L38" i="12"/>
  <c r="L32" i="12"/>
  <c r="L28" i="12"/>
  <c r="L27" i="12"/>
  <c r="L25" i="12"/>
  <c r="L22" i="12"/>
  <c r="L21" i="12"/>
  <c r="L20" i="12"/>
  <c r="L19" i="12"/>
  <c r="L15" i="12"/>
  <c r="L17" i="12"/>
  <c r="L16" i="12"/>
  <c r="L14" i="12"/>
  <c r="L9" i="12"/>
  <c r="L6" i="12"/>
  <c r="L4" i="12"/>
  <c r="L41" i="12"/>
  <c r="L36" i="12"/>
  <c r="L33" i="12"/>
  <c r="L24" i="12"/>
  <c r="L12" i="12"/>
  <c r="L10" i="12"/>
  <c r="L8" i="12"/>
  <c r="L42" i="12"/>
  <c r="L37" i="12"/>
  <c r="L35" i="12"/>
  <c r="L34" i="12"/>
  <c r="L31" i="12"/>
  <c r="L30" i="12"/>
  <c r="L29" i="12"/>
  <c r="L26" i="12"/>
  <c r="L23" i="12"/>
  <c r="L18" i="12"/>
  <c r="L13" i="12"/>
  <c r="L11" i="12"/>
  <c r="L7" i="12"/>
  <c r="L5" i="12"/>
  <c r="J7" i="12"/>
  <c r="J11" i="12"/>
  <c r="J13" i="12"/>
  <c r="J18" i="12"/>
  <c r="J23" i="12"/>
  <c r="J26" i="12"/>
  <c r="J29" i="12"/>
  <c r="J30" i="12"/>
  <c r="J31" i="12"/>
  <c r="J34" i="12"/>
  <c r="J35" i="12"/>
  <c r="J37" i="12"/>
  <c r="J42" i="12"/>
  <c r="J8" i="12"/>
  <c r="J10" i="12"/>
  <c r="J12" i="12"/>
  <c r="J24" i="12"/>
  <c r="J33" i="12"/>
  <c r="J36" i="12"/>
  <c r="J41" i="12"/>
  <c r="J4" i="12"/>
  <c r="J6" i="12"/>
  <c r="J9" i="12"/>
  <c r="J14" i="12"/>
  <c r="J16" i="12"/>
  <c r="J17" i="12"/>
  <c r="J15" i="12"/>
  <c r="J19" i="12"/>
  <c r="J20" i="12"/>
  <c r="J21" i="12"/>
  <c r="J22" i="12"/>
  <c r="J25" i="12"/>
  <c r="J27" i="12"/>
  <c r="J28" i="12"/>
  <c r="J32" i="12"/>
  <c r="J38" i="12"/>
  <c r="O38" i="12" s="1"/>
  <c r="J39" i="12"/>
  <c r="O39" i="12" s="1"/>
  <c r="J40" i="12"/>
  <c r="O40" i="12" s="1"/>
  <c r="J43" i="12"/>
  <c r="O43" i="12" s="1"/>
  <c r="J44" i="12"/>
  <c r="J5" i="12"/>
  <c r="L9" i="29"/>
  <c r="L11" i="29"/>
  <c r="L7" i="29"/>
  <c r="L6" i="29"/>
  <c r="L3" i="29"/>
  <c r="L12" i="29"/>
  <c r="L8" i="29"/>
  <c r="L5" i="29"/>
  <c r="L10" i="29"/>
  <c r="L4" i="29"/>
  <c r="J10" i="29"/>
  <c r="M10" i="29" s="1"/>
  <c r="J5" i="29"/>
  <c r="J8" i="29"/>
  <c r="J12" i="29"/>
  <c r="J3" i="29"/>
  <c r="J6" i="29"/>
  <c r="J7" i="29"/>
  <c r="J11" i="29"/>
  <c r="J9" i="29"/>
  <c r="M9" i="29" s="1"/>
  <c r="J4" i="29"/>
  <c r="S56" i="20" l="1"/>
  <c r="W3" i="23"/>
  <c r="O8" i="27"/>
  <c r="O9" i="27"/>
  <c r="O44" i="12"/>
  <c r="O32" i="12"/>
  <c r="Q8" i="4"/>
  <c r="Q36" i="4"/>
  <c r="Q6" i="4"/>
  <c r="Q17" i="4"/>
  <c r="Q32" i="4"/>
  <c r="Q30" i="4"/>
  <c r="Q21" i="4"/>
  <c r="Q25" i="4"/>
  <c r="Q27" i="4"/>
  <c r="Q44" i="4"/>
  <c r="Q39" i="4"/>
  <c r="Q40" i="4"/>
  <c r="Q10" i="4"/>
  <c r="Q5" i="4"/>
  <c r="Q20" i="4"/>
  <c r="Q42" i="4"/>
  <c r="Q22" i="4"/>
  <c r="Q14" i="4"/>
  <c r="Q18" i="4"/>
  <c r="Q43" i="4"/>
  <c r="Q28" i="4"/>
  <c r="Q13" i="4"/>
  <c r="Q34" i="4"/>
  <c r="Q3" i="4"/>
  <c r="Q31" i="4"/>
  <c r="Q41" i="4"/>
  <c r="Q29" i="4"/>
  <c r="Q4" i="4"/>
  <c r="Q9" i="4"/>
  <c r="Q37" i="4"/>
  <c r="Q19" i="4"/>
  <c r="Q11" i="4"/>
  <c r="M7" i="29"/>
  <c r="M11" i="29"/>
  <c r="M6" i="29"/>
  <c r="M5" i="29"/>
  <c r="M12" i="29"/>
  <c r="M8" i="29"/>
  <c r="W9" i="23"/>
  <c r="W8" i="23"/>
  <c r="W4" i="23"/>
  <c r="W7" i="23"/>
  <c r="W5" i="23"/>
  <c r="W6" i="23"/>
  <c r="O20" i="27"/>
  <c r="O12" i="30"/>
  <c r="O17" i="30"/>
  <c r="O11" i="30"/>
  <c r="O15" i="30"/>
  <c r="O13" i="30"/>
  <c r="O26" i="30"/>
  <c r="O27" i="30"/>
  <c r="O22" i="30"/>
  <c r="O25" i="30"/>
  <c r="O18" i="30"/>
  <c r="O3" i="30"/>
  <c r="O4" i="30"/>
  <c r="O20" i="30"/>
  <c r="O10" i="30"/>
  <c r="O23" i="30"/>
  <c r="O8" i="30"/>
  <c r="O9" i="30"/>
  <c r="O19" i="30"/>
  <c r="O16" i="30"/>
  <c r="O24" i="30"/>
  <c r="O29" i="30"/>
  <c r="O28" i="30"/>
  <c r="O7" i="30"/>
  <c r="O14" i="30"/>
  <c r="O6" i="30"/>
  <c r="O21" i="30"/>
  <c r="O5" i="30"/>
  <c r="M4" i="29"/>
  <c r="M3" i="29"/>
  <c r="R23" i="1" l="1"/>
  <c r="Q22" i="1"/>
  <c r="Q21" i="1"/>
  <c r="P21" i="1"/>
  <c r="Q20" i="1"/>
  <c r="P20" i="1"/>
  <c r="O20" i="1"/>
  <c r="Q19" i="1"/>
  <c r="P19" i="1"/>
  <c r="O19" i="1"/>
  <c r="N19" i="1"/>
  <c r="Q18" i="1"/>
  <c r="P18" i="1"/>
  <c r="O18" i="1"/>
  <c r="N18" i="1"/>
  <c r="M18" i="1"/>
  <c r="Q17" i="1"/>
  <c r="P17" i="1"/>
  <c r="O17" i="1"/>
  <c r="N17" i="1"/>
  <c r="M17" i="1"/>
  <c r="L17" i="1"/>
  <c r="Q16" i="1"/>
  <c r="P16" i="1"/>
  <c r="O16" i="1"/>
  <c r="N16" i="1"/>
  <c r="M16" i="1"/>
  <c r="L16" i="1"/>
  <c r="K16" i="1"/>
  <c r="Q15" i="1"/>
  <c r="P15" i="1"/>
  <c r="O15" i="1"/>
  <c r="N15" i="1"/>
  <c r="M15" i="1"/>
  <c r="L15" i="1"/>
  <c r="K15" i="1"/>
  <c r="J15" i="1"/>
  <c r="Q14" i="1"/>
  <c r="P14" i="1"/>
  <c r="O14" i="1"/>
  <c r="N14" i="1"/>
  <c r="M14" i="1"/>
  <c r="L14" i="1"/>
  <c r="K14" i="1"/>
  <c r="J14" i="1"/>
  <c r="I14" i="1"/>
  <c r="Q13" i="1"/>
  <c r="P13" i="1"/>
  <c r="O13" i="1"/>
  <c r="N13" i="1"/>
  <c r="M13" i="1"/>
  <c r="L13" i="1"/>
  <c r="K13" i="1"/>
  <c r="J13" i="1"/>
  <c r="I13" i="1"/>
  <c r="H13" i="1"/>
  <c r="Q12" i="1"/>
  <c r="P12" i="1"/>
  <c r="O12" i="1"/>
  <c r="N12" i="1"/>
  <c r="M12" i="1"/>
  <c r="L12" i="1"/>
  <c r="K12" i="1"/>
  <c r="J12" i="1"/>
  <c r="I12" i="1"/>
  <c r="H12" i="1"/>
  <c r="G12" i="1"/>
  <c r="Q11" i="1"/>
  <c r="P11" i="1"/>
  <c r="O11" i="1"/>
  <c r="N11" i="1"/>
  <c r="M11" i="1"/>
  <c r="L11" i="1"/>
  <c r="K11" i="1"/>
  <c r="J11" i="1"/>
  <c r="I11" i="1"/>
  <c r="H11" i="1"/>
  <c r="G11" i="1"/>
  <c r="F11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K7" i="28" l="1"/>
  <c r="K4" i="28"/>
  <c r="K6" i="28"/>
  <c r="K5" i="28"/>
  <c r="O10" i="14" l="1"/>
  <c r="M47" i="22" l="1"/>
  <c r="M11" i="22"/>
  <c r="M79" i="22"/>
  <c r="M52" i="22"/>
  <c r="M81" i="22"/>
  <c r="O14" i="27"/>
  <c r="O15" i="27"/>
  <c r="O7" i="27"/>
  <c r="O10" i="27"/>
  <c r="O18" i="27"/>
  <c r="O21" i="27"/>
  <c r="O17" i="27"/>
  <c r="O11" i="27"/>
  <c r="O16" i="27"/>
  <c r="O5" i="27"/>
  <c r="O13" i="27"/>
  <c r="O6" i="27"/>
  <c r="O12" i="27"/>
  <c r="O23" i="27" l="1"/>
  <c r="O24" i="27"/>
  <c r="O22" i="27"/>
  <c r="O19" i="27"/>
  <c r="O4" i="27"/>
  <c r="M78" i="22"/>
  <c r="S25" i="20"/>
  <c r="S16" i="20" l="1"/>
  <c r="S54" i="20"/>
  <c r="S34" i="20"/>
  <c r="S12" i="20"/>
  <c r="S19" i="20"/>
  <c r="S33" i="20"/>
  <c r="S57" i="20"/>
  <c r="S53" i="20"/>
  <c r="O27" i="12" l="1"/>
  <c r="O41" i="12"/>
  <c r="O33" i="12"/>
  <c r="O17" i="12"/>
  <c r="M7" i="22"/>
  <c r="M26" i="22"/>
  <c r="M27" i="22"/>
  <c r="M17" i="22"/>
  <c r="M5" i="22"/>
  <c r="M20" i="22"/>
  <c r="M3" i="22"/>
  <c r="M49" i="22"/>
  <c r="M76" i="22"/>
  <c r="M16" i="22"/>
  <c r="M15" i="22"/>
  <c r="M19" i="22"/>
  <c r="M60" i="22"/>
  <c r="M69" i="22"/>
  <c r="M61" i="22"/>
  <c r="M57" i="22"/>
  <c r="M51" i="22"/>
  <c r="M77" i="22"/>
  <c r="M18" i="22"/>
  <c r="M80" i="22"/>
  <c r="M75" i="22"/>
  <c r="M72" i="22"/>
  <c r="M63" i="22"/>
  <c r="M22" i="22"/>
  <c r="M44" i="22"/>
  <c r="M6" i="22"/>
  <c r="M12" i="22"/>
  <c r="M24" i="22"/>
  <c r="M50" i="22"/>
  <c r="M37" i="22"/>
  <c r="M71" i="22"/>
  <c r="M58" i="22"/>
  <c r="M10" i="22"/>
  <c r="M62" i="22"/>
  <c r="M31" i="22"/>
  <c r="M33" i="22"/>
  <c r="M68" i="22"/>
  <c r="S58" i="20"/>
  <c r="S4" i="20"/>
  <c r="S37" i="20"/>
  <c r="S27" i="20"/>
  <c r="S3" i="20"/>
  <c r="S8" i="20"/>
  <c r="S29" i="20"/>
  <c r="S48" i="20"/>
  <c r="S18" i="20"/>
  <c r="S20" i="20"/>
  <c r="S13" i="20"/>
  <c r="S36" i="20"/>
  <c r="S15" i="20"/>
  <c r="S46" i="20"/>
  <c r="S52" i="20"/>
  <c r="S5" i="20"/>
  <c r="S32" i="20"/>
  <c r="S35" i="20"/>
  <c r="S31" i="20"/>
  <c r="S50" i="20"/>
  <c r="S28" i="20"/>
  <c r="S30" i="20"/>
  <c r="S6" i="20"/>
  <c r="S59" i="20"/>
  <c r="S11" i="20"/>
  <c r="S45" i="20"/>
  <c r="S17" i="20"/>
  <c r="S10" i="20"/>
  <c r="S23" i="20"/>
  <c r="S22" i="20"/>
  <c r="S7" i="20"/>
  <c r="S14" i="20"/>
  <c r="S43" i="20"/>
  <c r="S55" i="20"/>
  <c r="S40" i="20"/>
  <c r="S51" i="20"/>
  <c r="S47" i="20"/>
  <c r="S42" i="20"/>
  <c r="S26" i="20"/>
  <c r="S9" i="20"/>
  <c r="S41" i="20"/>
  <c r="S21" i="20"/>
  <c r="S49" i="20"/>
  <c r="S39" i="20"/>
  <c r="S44" i="20"/>
  <c r="S38" i="20"/>
  <c r="O4" i="14"/>
  <c r="M53" i="22" l="1"/>
  <c r="M34" i="22"/>
  <c r="M42" i="22"/>
  <c r="M25" i="22"/>
  <c r="M40" i="22"/>
  <c r="M45" i="22"/>
  <c r="M59" i="22"/>
  <c r="M38" i="22"/>
  <c r="M23" i="22"/>
  <c r="M67" i="22"/>
  <c r="M9" i="22"/>
  <c r="M55" i="22"/>
  <c r="M14" i="22"/>
  <c r="M35" i="22"/>
  <c r="M29" i="22"/>
  <c r="M4" i="22"/>
  <c r="M32" i="22"/>
  <c r="M70" i="22"/>
  <c r="M73" i="22"/>
  <c r="M21" i="22"/>
  <c r="M8" i="22"/>
  <c r="M41" i="22"/>
  <c r="M43" i="22"/>
  <c r="M30" i="22"/>
  <c r="M28" i="22"/>
  <c r="M36" i="22"/>
  <c r="M64" i="22"/>
  <c r="M66" i="22"/>
  <c r="M54" i="22"/>
  <c r="M39" i="22"/>
  <c r="M56" i="22"/>
  <c r="M74" i="22"/>
  <c r="M48" i="22"/>
  <c r="M65" i="22"/>
  <c r="M13" i="22"/>
  <c r="M46" i="22"/>
  <c r="O7" i="14"/>
  <c r="O8" i="14"/>
  <c r="O5" i="14"/>
  <c r="O6" i="14"/>
  <c r="O9" i="14"/>
  <c r="O34" i="12"/>
  <c r="O19" i="12"/>
  <c r="O10" i="12"/>
  <c r="O8" i="12"/>
  <c r="O16" i="12"/>
  <c r="O4" i="12"/>
  <c r="O5" i="12"/>
  <c r="O29" i="12"/>
  <c r="O28" i="12"/>
  <c r="O13" i="12"/>
  <c r="O9" i="12"/>
  <c r="O20" i="12"/>
  <c r="O6" i="12"/>
  <c r="O7" i="12"/>
  <c r="O11" i="12"/>
  <c r="O24" i="12"/>
  <c r="O25" i="12"/>
  <c r="O14" i="12"/>
  <c r="O21" i="12"/>
  <c r="O35" i="12"/>
  <c r="O23" i="12"/>
  <c r="O42" i="12"/>
  <c r="O36" i="12"/>
  <c r="O12" i="12"/>
  <c r="O30" i="12"/>
  <c r="O18" i="12"/>
  <c r="O26" i="12"/>
  <c r="O15" i="12"/>
  <c r="O37" i="12"/>
  <c r="O22" i="12"/>
  <c r="O31" i="12"/>
</calcChain>
</file>

<file path=xl/sharedStrings.xml><?xml version="1.0" encoding="utf-8"?>
<sst xmlns="http://schemas.openxmlformats.org/spreadsheetml/2006/main" count="4553" uniqueCount="785">
  <si>
    <t>C.1</t>
  </si>
  <si>
    <t>C.3</t>
  </si>
  <si>
    <t>Classe</t>
  </si>
  <si>
    <t>Pl. Gén.</t>
  </si>
  <si>
    <t>cat</t>
  </si>
  <si>
    <t>Yacht</t>
  </si>
  <si>
    <t>Résultats détaillés</t>
  </si>
  <si>
    <t>P Ret</t>
  </si>
  <si>
    <t>C.2</t>
  </si>
  <si>
    <t>Corsica Classic</t>
  </si>
  <si>
    <t>Grp</t>
  </si>
  <si>
    <t>Rgs
Grp</t>
  </si>
  <si>
    <t>C1</t>
  </si>
  <si>
    <t>C2</t>
  </si>
  <si>
    <t>C3</t>
  </si>
  <si>
    <r>
      <t xml:space="preserve">Course 4
</t>
    </r>
    <r>
      <rPr>
        <b/>
        <sz val="7"/>
        <rFont val="Arial"/>
        <family val="2"/>
      </rPr>
      <t>place    points</t>
    </r>
  </si>
  <si>
    <t>Attribution de points</t>
  </si>
  <si>
    <t>ATTRIBUTION DE POINTS</t>
  </si>
  <si>
    <t>N : Nombre de participants de la catégorie</t>
  </si>
  <si>
    <t>P : Place dans la catégorie</t>
  </si>
  <si>
    <t>Rgs</t>
  </si>
  <si>
    <t>Ident</t>
  </si>
  <si>
    <t>Concurrents</t>
  </si>
  <si>
    <t>Nom</t>
  </si>
  <si>
    <t>Cat.</t>
  </si>
  <si>
    <t>DNF</t>
  </si>
  <si>
    <t>DNC</t>
  </si>
  <si>
    <t>DSQ</t>
  </si>
  <si>
    <t>Participants</t>
  </si>
  <si>
    <t>Place au général</t>
  </si>
  <si>
    <t>Total événement</t>
  </si>
  <si>
    <t>Skipper</t>
  </si>
  <si>
    <r>
      <t xml:space="preserve">Course 1
</t>
    </r>
    <r>
      <rPr>
        <b/>
        <sz val="7"/>
        <rFont val="Arial"/>
        <family val="2"/>
      </rPr>
      <t>place    points</t>
    </r>
  </si>
  <si>
    <r>
      <t xml:space="preserve">Course 2
</t>
    </r>
    <r>
      <rPr>
        <b/>
        <sz val="7"/>
        <rFont val="Arial"/>
        <family val="2"/>
      </rPr>
      <t>place    points</t>
    </r>
  </si>
  <si>
    <r>
      <t xml:space="preserve">Course 3
</t>
    </r>
    <r>
      <rPr>
        <b/>
        <sz val="7"/>
        <rFont val="Arial"/>
        <family val="2"/>
      </rPr>
      <t>place    points</t>
    </r>
  </si>
  <si>
    <t>EA</t>
  </si>
  <si>
    <t>EM</t>
  </si>
  <si>
    <t>CM</t>
  </si>
  <si>
    <t>Place</t>
  </si>
  <si>
    <t>Catégorie</t>
  </si>
  <si>
    <t>Course 1</t>
  </si>
  <si>
    <t>Course 2</t>
  </si>
  <si>
    <t>Course 3</t>
  </si>
  <si>
    <t>Course 4</t>
  </si>
  <si>
    <t>Total points événement</t>
  </si>
  <si>
    <t>Voiles d'Antibes</t>
  </si>
  <si>
    <t>Régates Royales</t>
  </si>
  <si>
    <r>
      <t>Classement</t>
    </r>
    <r>
      <rPr>
        <sz val="12"/>
        <rFont val="Arial"/>
        <family val="2"/>
      </rPr>
      <t>: addition des points de chaque manche (fonction de la place et du nombre de participants de la catégorie)</t>
    </r>
  </si>
  <si>
    <t>Groupe CLASSIQUE MARCONI (CM)</t>
  </si>
  <si>
    <t>Groupe EPOQUES AURIQUES (EA)</t>
  </si>
  <si>
    <t>Groupe EPOQUES MARCONI (EM)</t>
  </si>
  <si>
    <t>EPOQUES MARCONI</t>
  </si>
  <si>
    <t>EPOQUES AURIQUES</t>
  </si>
  <si>
    <t>CLASSIQUE MARCONI</t>
  </si>
  <si>
    <t>Points</t>
  </si>
  <si>
    <t>c.1</t>
  </si>
  <si>
    <t>c.2</t>
  </si>
  <si>
    <t>c.3</t>
  </si>
  <si>
    <t>EAA</t>
  </si>
  <si>
    <t>EMA</t>
  </si>
  <si>
    <t>EMB</t>
  </si>
  <si>
    <t>EAB</t>
  </si>
  <si>
    <t>7C</t>
  </si>
  <si>
    <t>CMB</t>
  </si>
  <si>
    <t>CMA</t>
  </si>
  <si>
    <t>Bilan à 
mi-saison</t>
  </si>
  <si>
    <t>8CRK1</t>
  </si>
  <si>
    <t>1 </t>
  </si>
  <si>
    <t>4 </t>
  </si>
  <si>
    <t>2 </t>
  </si>
  <si>
    <t>9 </t>
  </si>
  <si>
    <t>3 </t>
  </si>
  <si>
    <t>13 </t>
  </si>
  <si>
    <t>5 </t>
  </si>
  <si>
    <t>7 </t>
  </si>
  <si>
    <t>8 </t>
  </si>
  <si>
    <t>6 </t>
  </si>
  <si>
    <t>10 </t>
  </si>
  <si>
    <t>12 </t>
  </si>
  <si>
    <t>11 </t>
  </si>
  <si>
    <t>Détail régates par catégorie</t>
  </si>
  <si>
    <t>Voiles de Cassis</t>
  </si>
  <si>
    <t>Bilan final</t>
  </si>
  <si>
    <t> place </t>
  </si>
  <si>
    <t> nom bateau / sponsor </t>
  </si>
  <si>
    <t> coureurs / équipage </t>
  </si>
  <si>
    <t> points </t>
  </si>
  <si>
    <t>nom</t>
  </si>
  <si>
    <r>
      <t>Principe</t>
    </r>
    <r>
      <rPr>
        <sz val="12"/>
        <rFont val="Arial"/>
        <family val="2"/>
      </rPr>
      <t>: toutes les manches de tous les événements AFYT courrus en CIM comptent (coef.1)</t>
    </r>
  </si>
  <si>
    <t>OLYMPIAN</t>
  </si>
  <si>
    <t>NIN</t>
  </si>
  <si>
    <t>C4</t>
  </si>
  <si>
    <t>Nombre de manches</t>
  </si>
  <si>
    <t>Nombre événements</t>
  </si>
  <si>
    <t>Résultats par catégorie</t>
  </si>
  <si>
    <t>Manche 1</t>
  </si>
  <si>
    <t>Manche 2</t>
  </si>
  <si>
    <t>BEG HIR</t>
  </si>
  <si>
    <t>MARIA GIOVANNA II</t>
  </si>
  <si>
    <t>ESPAR II</t>
  </si>
  <si>
    <t>EVA</t>
  </si>
  <si>
    <t>LULU</t>
  </si>
  <si>
    <t>ESTEREL</t>
  </si>
  <si>
    <t>COMET</t>
  </si>
  <si>
    <t>SONDA</t>
  </si>
  <si>
    <t>PURITAN</t>
  </si>
  <si>
    <t>OUTLAW</t>
  </si>
  <si>
    <t>ROWDY</t>
  </si>
  <si>
    <t>ARGYLL</t>
  </si>
  <si>
    <t>MANITOU</t>
  </si>
  <si>
    <t>BLITZEN</t>
  </si>
  <si>
    <t>DAINTY</t>
  </si>
  <si>
    <t>MARGA</t>
  </si>
  <si>
    <t>VERONIQUE</t>
  </si>
  <si>
    <t>NAGAINA</t>
  </si>
  <si>
    <t>IKRA</t>
  </si>
  <si>
    <t>FRANCE</t>
  </si>
  <si>
    <t>DUNE</t>
  </si>
  <si>
    <t>Cat</t>
  </si>
  <si>
    <t>INV</t>
  </si>
  <si>
    <t>EUGENIA V</t>
  </si>
  <si>
    <t>STIREN</t>
  </si>
  <si>
    <t>OPTIMIST</t>
  </si>
  <si>
    <t>SILHOUET</t>
  </si>
  <si>
    <t>JOSEPHINE</t>
  </si>
  <si>
    <t>DJINN</t>
  </si>
  <si>
    <t>ELLEN</t>
  </si>
  <si>
    <t>ALCYON 1871</t>
  </si>
  <si>
    <t>A24</t>
  </si>
  <si>
    <r>
      <t xml:space="preserve">Course 5
</t>
    </r>
    <r>
      <rPr>
        <b/>
        <sz val="7"/>
        <rFont val="Arial"/>
        <family val="2"/>
      </rPr>
      <t>place    points</t>
    </r>
  </si>
  <si>
    <t>F1</t>
  </si>
  <si>
    <t>DNS</t>
  </si>
  <si>
    <t>WINDHOVER</t>
  </si>
  <si>
    <t>LYS</t>
  </si>
  <si>
    <t>ALOHA</t>
  </si>
  <si>
    <t>CHIPS</t>
  </si>
  <si>
    <t>Course 5</t>
  </si>
  <si>
    <t>HERMITAGE</t>
  </si>
  <si>
    <t>F 5978</t>
  </si>
  <si>
    <t>CL</t>
  </si>
  <si>
    <t>LIAUTAUD BERNARD </t>
  </si>
  <si>
    <t>LAURENT YVES </t>
  </si>
  <si>
    <t>BEAUME ALAIN </t>
  </si>
  <si>
    <t>I7077</t>
  </si>
  <si>
    <t>F90</t>
  </si>
  <si>
    <t>PALYNODIE</t>
  </si>
  <si>
    <t>SAGITTARIUS</t>
  </si>
  <si>
    <t>ONE WAVE</t>
  </si>
  <si>
    <t>RAINBOW III</t>
  </si>
  <si>
    <t>TUIGA</t>
  </si>
  <si>
    <t>ELLAD</t>
  </si>
  <si>
    <t>EILEEN</t>
  </si>
  <si>
    <t>SKYLARK OF 1937</t>
  </si>
  <si>
    <t>FRA 4277</t>
  </si>
  <si>
    <t>RATAFIA</t>
  </si>
  <si>
    <t>ARCADIA</t>
  </si>
  <si>
    <t>COULET JEAN PIERRE</t>
  </si>
  <si>
    <t>HERMES</t>
  </si>
  <si>
    <t>FERBUS HENRI</t>
  </si>
  <si>
    <t>BELLE DE RIO II</t>
  </si>
  <si>
    <t>TIMIA</t>
  </si>
  <si>
    <t>ALCYON</t>
  </si>
  <si>
    <t>JILL</t>
  </si>
  <si>
    <t>JOUR DE FETE</t>
  </si>
  <si>
    <t>PAQUIERO JEAN</t>
  </si>
  <si>
    <t>FRA 16</t>
  </si>
  <si>
    <t>Pts</t>
  </si>
  <si>
    <t>D3</t>
  </si>
  <si>
    <t>LE TULZO Maxime</t>
  </si>
  <si>
    <t>CHINOOK</t>
  </si>
  <si>
    <t>GREENWOOD Jonathan</t>
  </si>
  <si>
    <t>ORIOLE</t>
  </si>
  <si>
    <t>KELLINGHUSEN Jens</t>
  </si>
  <si>
    <t>FRANQUET Charlotte</t>
  </si>
  <si>
    <t>FERRUZZI Massimiliano</t>
  </si>
  <si>
    <t>STORMY WEATHER</t>
  </si>
  <si>
    <t>OISEAU DE FEU</t>
  </si>
  <si>
    <t>LAFFITTE Thierry</t>
  </si>
  <si>
    <t>WHITE WINGS</t>
  </si>
  <si>
    <t>EILEEN 1938</t>
  </si>
  <si>
    <t>HORSLEY Michael</t>
  </si>
  <si>
    <t>FERBUS Henri</t>
  </si>
  <si>
    <t>BOREL William</t>
  </si>
  <si>
    <t>FROVA Michele</t>
  </si>
  <si>
    <t>GARNIER Baptiste</t>
  </si>
  <si>
    <t>LAURENT Yves</t>
  </si>
  <si>
    <t>COLL Erick</t>
  </si>
  <si>
    <t>BARRIERE Dominique</t>
  </si>
  <si>
    <t>CRAZY LIFE</t>
  </si>
  <si>
    <t>FRA 6065</t>
  </si>
  <si>
    <t>LAFFITTE THIERRY</t>
  </si>
  <si>
    <t>CP du YCF</t>
  </si>
  <si>
    <t> E 21 </t>
  </si>
  <si>
    <t>PAQUIERO JEAN </t>
  </si>
  <si>
    <r>
      <t xml:space="preserve">Course 6
</t>
    </r>
    <r>
      <rPr>
        <b/>
        <sz val="7"/>
        <rFont val="Arial"/>
        <family val="2"/>
      </rPr>
      <t>place    points</t>
    </r>
  </si>
  <si>
    <t> P 14 </t>
  </si>
  <si>
    <t> P 13 </t>
  </si>
  <si>
    <t>MYFANWY</t>
  </si>
  <si>
    <t> H 31 </t>
  </si>
  <si>
    <t>MARIELLA</t>
  </si>
  <si>
    <t>SUMURUN</t>
  </si>
  <si>
    <t>ENCOUNTER</t>
  </si>
  <si>
    <t>ANNE SOPHIE</t>
  </si>
  <si>
    <t>NICHOLSON Peter</t>
  </si>
  <si>
    <t>c.4</t>
  </si>
  <si>
    <t>OJALA II</t>
  </si>
  <si>
    <t>GARCIN ELISE </t>
  </si>
  <si>
    <t> Q 16 </t>
  </si>
  <si>
    <t>PEAN Lionel</t>
  </si>
  <si>
    <t>OJALA' II</t>
  </si>
  <si>
    <t>MICHELE FROVA</t>
  </si>
  <si>
    <t>BOYER Lucien</t>
  </si>
  <si>
    <t>GER238</t>
  </si>
  <si>
    <t>K1963</t>
  </si>
  <si>
    <t>K3</t>
  </si>
  <si>
    <t>P14</t>
  </si>
  <si>
    <t>F3</t>
  </si>
  <si>
    <t>P13</t>
  </si>
  <si>
    <t>BAZIN Sebastien</t>
  </si>
  <si>
    <t>BEAUME Alain</t>
  </si>
  <si>
    <t>KHAYYAM</t>
  </si>
  <si>
    <t>DORGNON Marc</t>
  </si>
  <si>
    <t>LAID Joel</t>
  </si>
  <si>
    <t>Q16</t>
  </si>
  <si>
    <t>AVAZERI Marc</t>
  </si>
  <si>
    <t>MC ELROY James</t>
  </si>
  <si>
    <t>PEREIRA Daniel</t>
  </si>
  <si>
    <t>NAEMA</t>
  </si>
  <si>
    <t>FRANKE Florian</t>
  </si>
  <si>
    <t>PANDOLFI Simon</t>
  </si>
  <si>
    <t>SAUVAN Jean-pierre</t>
  </si>
  <si>
    <t>GIBERT Roger</t>
  </si>
  <si>
    <t>Course 6</t>
  </si>
  <si>
    <t>N</t>
  </si>
  <si>
    <t>ANDALE</t>
  </si>
  <si>
    <t>Points C1</t>
  </si>
  <si>
    <t>Place C1</t>
  </si>
  <si>
    <t>Place C2</t>
  </si>
  <si>
    <t>Points C2</t>
  </si>
  <si>
    <t> FRA 6065 </t>
  </si>
  <si>
    <t>SAGITTARIUS </t>
  </si>
  <si>
    <t>LAFFITTE THIERRY </t>
  </si>
  <si>
    <t> US 37665 </t>
  </si>
  <si>
    <t>GANBARE </t>
  </si>
  <si>
    <t>TASSY JEAN LUC </t>
  </si>
  <si>
    <t>FRANCE </t>
  </si>
  <si>
    <t> 2555 </t>
  </si>
  <si>
    <t>TIMIA </t>
  </si>
  <si>
    <t> 69 </t>
  </si>
  <si>
    <t>LYS </t>
  </si>
  <si>
    <t>BOCCARD PATRICK </t>
  </si>
  <si>
    <t>CRISCOLO KARL </t>
  </si>
  <si>
    <t>CHIPS </t>
  </si>
  <si>
    <t>OLYMPIAN </t>
  </si>
  <si>
    <t> 7C </t>
  </si>
  <si>
    <t>LULU </t>
  </si>
  <si>
    <t> 8 </t>
  </si>
  <si>
    <t>NIN </t>
  </si>
  <si>
    <t> P 5 </t>
  </si>
  <si>
    <t>CORINTHIAN </t>
  </si>
  <si>
    <t>BAZIN SEBASTIEN </t>
  </si>
  <si>
    <t>ESTEREL </t>
  </si>
  <si>
    <t>FLOTARD FRANCOIS </t>
  </si>
  <si>
    <t> HM 01 </t>
  </si>
  <si>
    <t>ALCYON 1871 </t>
  </si>
  <si>
    <t> 8507 </t>
  </si>
  <si>
    <t>ANDALE </t>
  </si>
  <si>
    <t> 1904 </t>
  </si>
  <si>
    <t>WINDHOVER </t>
  </si>
  <si>
    <t>JOUR DE FÊTE </t>
  </si>
  <si>
    <t> 858 </t>
  </si>
  <si>
    <t>ELLAD </t>
  </si>
  <si>
    <t>RICHER STEPHANE </t>
  </si>
  <si>
    <t> 9 </t>
  </si>
  <si>
    <t>IONA </t>
  </si>
  <si>
    <t>LEROY CHARLES HENRI </t>
  </si>
  <si>
    <t> F 90 </t>
  </si>
  <si>
    <t>ONE WAVE </t>
  </si>
  <si>
    <t>BOREL WILLIAM </t>
  </si>
  <si>
    <t> R 1 </t>
  </si>
  <si>
    <t>ALOHA </t>
  </si>
  <si>
    <t> CAG 1 </t>
  </si>
  <si>
    <t>HERMES </t>
  </si>
  <si>
    <t>GILLET BERNARD </t>
  </si>
  <si>
    <t>EILEEN 1938 </t>
  </si>
  <si>
    <t> 17 </t>
  </si>
  <si>
    <t>MIGNON </t>
  </si>
  <si>
    <t>THIERCELIN CORENTIN </t>
  </si>
  <si>
    <t> F 16 </t>
  </si>
  <si>
    <t>RAINBOW III </t>
  </si>
  <si>
    <t>COULET JEAN PIERRE </t>
  </si>
  <si>
    <t>H  31</t>
  </si>
  <si>
    <t>FRA 53094</t>
  </si>
  <si>
    <t>TOPO GIGIO</t>
  </si>
  <si>
    <t>ARAMIS</t>
  </si>
  <si>
    <t>SAHARET OF TYRE</t>
  </si>
  <si>
    <t>DE CLERCQ Luc</t>
  </si>
  <si>
    <t>SAINT-TROPEZ / MALTE</t>
  </si>
  <si>
    <t> licences </t>
  </si>
  <si>
    <t> n° voile </t>
  </si>
  <si>
    <t>P5</t>
  </si>
  <si>
    <t>CORINTHIAN</t>
  </si>
  <si>
    <t>LIAUTAUD Bernard</t>
  </si>
  <si>
    <t>NY6</t>
  </si>
  <si>
    <t>SPARTAN</t>
  </si>
  <si>
    <t>NY48</t>
  </si>
  <si>
    <t>TACCONI MATTEO</t>
  </si>
  <si>
    <t>FRA6065</t>
  </si>
  <si>
    <t>FRA35998</t>
  </si>
  <si>
    <t>WINDRUSH II</t>
  </si>
  <si>
    <t>RUTILY Stephane</t>
  </si>
  <si>
    <t>SPARKS MICHAEL</t>
  </si>
  <si>
    <t>NY49</t>
  </si>
  <si>
    <t>DONNA DYER</t>
  </si>
  <si>
    <t>CIRCE</t>
  </si>
  <si>
    <t>DANEL THEO</t>
  </si>
  <si>
    <t>DENEBOLA</t>
  </si>
  <si>
    <t>BIG</t>
  </si>
  <si>
    <t>STREZ INIGO</t>
  </si>
  <si>
    <t>FALCONE Carlo</t>
  </si>
  <si>
    <t>18R</t>
  </si>
  <si>
    <t>ROUSSEAU Frederic</t>
  </si>
  <si>
    <t>ROESCH JUERGEN</t>
  </si>
  <si>
    <t>FR34820</t>
  </si>
  <si>
    <t>L'AIGLON</t>
  </si>
  <si>
    <t>BERTHON Veronique</t>
  </si>
  <si>
    <t>W22</t>
  </si>
  <si>
    <t>VIVACIOUS</t>
  </si>
  <si>
    <t>DENNE TOBY</t>
  </si>
  <si>
    <t>SOLITAR NOSC</t>
  </si>
  <si>
    <t>K4</t>
  </si>
  <si>
    <t>US37665</t>
  </si>
  <si>
    <t>BH12</t>
  </si>
  <si>
    <t>CAMBRIA</t>
  </si>
  <si>
    <t>BARKHAM Chris</t>
  </si>
  <si>
    <t>RESOLUTE SALMON</t>
  </si>
  <si>
    <t>GANBARE</t>
  </si>
  <si>
    <t>TASSY Jean luc</t>
  </si>
  <si>
    <t>SCUD</t>
  </si>
  <si>
    <t>BERTELLI Patrizio</t>
  </si>
  <si>
    <t>BURMAN Justin</t>
  </si>
  <si>
    <t>TIGRIS</t>
  </si>
  <si>
    <t>JAP</t>
  </si>
  <si>
    <t>CUDMORE Harold</t>
  </si>
  <si>
    <t>FLOTARD Francois</t>
  </si>
  <si>
    <t>CARRON II</t>
  </si>
  <si>
    <t>c.5</t>
  </si>
  <si>
    <t>VARUNA</t>
  </si>
  <si>
    <t>DANEL Theo</t>
  </si>
  <si>
    <t>MARGE</t>
  </si>
  <si>
    <t>BAUDRY Stephane</t>
  </si>
  <si>
    <t>TARRES Bernard</t>
  </si>
  <si>
    <t>MAZZARELLA ANGELO</t>
  </si>
  <si>
    <t>VITOUX Jean Jacques</t>
  </si>
  <si>
    <t>SKY</t>
  </si>
  <si>
    <t>LINDGREN Joakim</t>
  </si>
  <si>
    <t>PLACE TARQUIN</t>
  </si>
  <si>
    <t>FOX Martin</t>
  </si>
  <si>
    <t>KLEIN Hanns-Georg</t>
  </si>
  <si>
    <t>IDUNA</t>
  </si>
  <si>
    <t>CLASSEMENT ANNUEL AFYT 2022</t>
  </si>
  <si>
    <t>Formule : 100 (N-P+1)/N + 50 Log(N/P)</t>
  </si>
  <si>
    <t>Classements généraux par catégorie</t>
  </si>
  <si>
    <t>FRANQUET CHARLOTTE</t>
  </si>
  <si>
    <t>F 4869</t>
  </si>
  <si>
    <t>CECILE POUJOL</t>
  </si>
  <si>
    <t>RODELATO ANNE</t>
  </si>
  <si>
    <t>EUILLET CATHERINE</t>
  </si>
  <si>
    <t>HM 01</t>
  </si>
  <si>
    <t>FRILET EDITH</t>
  </si>
  <si>
    <t>CAG 51</t>
  </si>
  <si>
    <t>BARASC PATRICIA</t>
  </si>
  <si>
    <t>ODDO PHILIPPE</t>
  </si>
  <si>
    <t>BONNET NATHALIE</t>
  </si>
  <si>
    <t>BAREY NICOLAS</t>
  </si>
  <si>
    <t>DROUIN NICOLAS</t>
  </si>
  <si>
    <t>CARNET MARGAUX</t>
  </si>
  <si>
    <t>K24</t>
  </si>
  <si>
    <t>SUZETTE</t>
  </si>
  <si>
    <t>MALDONADO JEAN MARC</t>
  </si>
  <si>
    <t>AVAZERI MARC</t>
  </si>
  <si>
    <t>F920</t>
  </si>
  <si>
    <t>BERTHOZ FREDERIC</t>
  </si>
  <si>
    <t>Cag 31</t>
  </si>
  <si>
    <t>VOGUE</t>
  </si>
  <si>
    <t>MARHIC GERARD</t>
  </si>
  <si>
    <t>BRISEIS</t>
  </si>
  <si>
    <t>GIRERD BENOIT</t>
  </si>
  <si>
    <t>SQUALL</t>
  </si>
  <si>
    <t>DU CHATELIER JEAN</t>
  </si>
  <si>
    <t>KET</t>
  </si>
  <si>
    <t>TARRES BERNARD</t>
  </si>
  <si>
    <t>FRA 4429</t>
  </si>
  <si>
    <t>RICCIARDI BRUNO</t>
  </si>
  <si>
    <t>SAUVAN JEAN PIERRE</t>
  </si>
  <si>
    <t> F 1 </t>
  </si>
  <si>
    <t>RESUGE MATHIEU</t>
  </si>
  <si>
    <t>DESTREMEAU HUGUES</t>
  </si>
  <si>
    <t>F6073</t>
  </si>
  <si>
    <t>AIGUE BLU</t>
  </si>
  <si>
    <t>GARAU FABRICE</t>
  </si>
  <si>
    <t>OLLIVIER CARL</t>
  </si>
  <si>
    <t>BOYER LUCIEN</t>
  </si>
  <si>
    <t>PEAN LIONEL</t>
  </si>
  <si>
    <t>LA CORYPHENE</t>
  </si>
  <si>
    <t>BOMBARD CHRISTOPHE</t>
  </si>
  <si>
    <t>GALIMBERTI GUIDO</t>
  </si>
  <si>
    <t>F5978</t>
  </si>
  <si>
    <t>BENTEGEAC FRANCOIS</t>
  </si>
  <si>
    <t>Porquerolle's Classic 2022</t>
  </si>
  <si>
    <t>16</t>
  </si>
  <si>
    <t>1904</t>
  </si>
  <si>
    <t>IRINA VII</t>
  </si>
  <si>
    <t>E 21</t>
  </si>
  <si>
    <t>F 2054</t>
  </si>
  <si>
    <t>P 14</t>
  </si>
  <si>
    <t>858</t>
  </si>
  <si>
    <t>69</t>
  </si>
  <si>
    <t>LEPRINCE ERIC</t>
  </si>
  <si>
    <t>H 31</t>
  </si>
  <si>
    <t>F</t>
  </si>
  <si>
    <t>GALATEE</t>
  </si>
  <si>
    <t>BOURLARD PHILIPPE</t>
  </si>
  <si>
    <t>10</t>
  </si>
  <si>
    <t>F 8</t>
  </si>
  <si>
    <t>LAURENT YVES</t>
  </si>
  <si>
    <t>VITOUX JEAN JACQUES</t>
  </si>
  <si>
    <t>1949</t>
  </si>
  <si>
    <t>GILLET BERNARD</t>
  </si>
  <si>
    <t>FRILET MARC</t>
  </si>
  <si>
    <t>MATAKITERANI</t>
  </si>
  <si>
    <t>FRADET HERVÉ</t>
  </si>
  <si>
    <t>VOILES DE CASSIS 2022</t>
  </si>
  <si>
    <t>1</t>
  </si>
  <si>
    <t>F 6073</t>
  </si>
  <si>
    <t>2</t>
  </si>
  <si>
    <t>F 5900</t>
  </si>
  <si>
    <t>WINDRUSH III</t>
  </si>
  <si>
    <t>RUTILY STEPHANE</t>
  </si>
  <si>
    <t>3</t>
  </si>
  <si>
    <t>FB 128</t>
  </si>
  <si>
    <t>4</t>
  </si>
  <si>
    <t>CHARVOZ Devis</t>
  </si>
  <si>
    <t>5</t>
  </si>
  <si>
    <t>2555</t>
  </si>
  <si>
    <t>6</t>
  </si>
  <si>
    <t>LEOPARD NORMAND</t>
  </si>
  <si>
    <t>PEYROL MICHEL</t>
  </si>
  <si>
    <t>7</t>
  </si>
  <si>
    <t>AGOBIAN ALAIN</t>
  </si>
  <si>
    <t>P 13</t>
  </si>
  <si>
    <t>LIAUTAUD BERNARD</t>
  </si>
  <si>
    <t>P 5</t>
  </si>
  <si>
    <t>BAZIN SEBASTIEN</t>
  </si>
  <si>
    <t>KERHERVE YVES</t>
  </si>
  <si>
    <t>MANUEL BERNARD</t>
  </si>
  <si>
    <t>DNA</t>
  </si>
  <si>
    <t>007</t>
  </si>
  <si>
    <t>F 920</t>
  </si>
  <si>
    <t>811</t>
  </si>
  <si>
    <t>FC 40</t>
  </si>
  <si>
    <t>F 16</t>
  </si>
  <si>
    <t>K 24</t>
  </si>
  <si>
    <t>RICHER STEPHANE</t>
  </si>
  <si>
    <t>997</t>
  </si>
  <si>
    <t>GIRERD Benoit</t>
  </si>
  <si>
    <t>FC 031</t>
  </si>
  <si>
    <t>F 271</t>
  </si>
  <si>
    <t>BIGEY Olivier</t>
  </si>
  <si>
    <t xml:space="preserve">BETEILLE </t>
  </si>
  <si>
    <t>VIVEKA</t>
  </si>
  <si>
    <t>ATKINS GERY</t>
  </si>
  <si>
    <t>BARKHAM CHRIS</t>
  </si>
  <si>
    <t>OEMUS TORSTEN</t>
  </si>
  <si>
    <t>ORIANDA</t>
  </si>
  <si>
    <t>MARULLI SEBASTIANO</t>
  </si>
  <si>
    <t>WEDUWER BART</t>
  </si>
  <si>
    <t>ITA 1302</t>
  </si>
  <si>
    <t>BERTOLA ELIA</t>
  </si>
  <si>
    <t>K 4702</t>
  </si>
  <si>
    <t>GIOVANNI QUERCI</t>
  </si>
  <si>
    <t>OLIVIERI Bernard</t>
  </si>
  <si>
    <t>FRA4429</t>
  </si>
  <si>
    <t>ARCADIA III</t>
  </si>
  <si>
    <t>RICCIARDI Bruno</t>
  </si>
  <si>
    <t>H 2510</t>
  </si>
  <si>
    <t>COMTOIS Michel</t>
  </si>
  <si>
    <t>MANDON Tanguy</t>
  </si>
  <si>
    <t>WILLIAMSON Paul henri</t>
  </si>
  <si>
    <t>DUCULTY Sylvain</t>
  </si>
  <si>
    <t>LEE DANIEL</t>
  </si>
  <si>
    <t>ANDREW BARNES &amp; PA</t>
  </si>
  <si>
    <t>MELLIAND LOIC</t>
  </si>
  <si>
    <t>US11</t>
  </si>
  <si>
    <t>SERENADE</t>
  </si>
  <si>
    <t>JOUR DE FÊTE</t>
  </si>
  <si>
    <t>AUBRY Sebastien</t>
  </si>
  <si>
    <t>I2</t>
  </si>
  <si>
    <t>EMILIA</t>
  </si>
  <si>
    <t>GUARNACCIA LUIGI</t>
  </si>
  <si>
    <t>VARUNA 1939</t>
  </si>
  <si>
    <t>KEILNGHOUSE JENS</t>
  </si>
  <si>
    <t>JONES GRIFF RHYS</t>
  </si>
  <si>
    <t>MARCIANO Marc</t>
  </si>
  <si>
    <t>CAGNARD</t>
  </si>
  <si>
    <t>DE BOUCAUD ALEXIS</t>
  </si>
  <si>
    <t>F12</t>
  </si>
  <si>
    <t>HALLOWE'EN</t>
  </si>
  <si>
    <t>VOILES D'ANTIBES 2022</t>
  </si>
  <si>
    <t>Calanques Classiques 2022</t>
  </si>
  <si>
    <t>FRA 5721</t>
  </si>
  <si>
    <t>KERTIOS 3</t>
  </si>
  <si>
    <t>BOURRIOT FRANCK</t>
  </si>
  <si>
    <t>4869</t>
  </si>
  <si>
    <t>SAUVAN JEAN-PIERRE</t>
  </si>
  <si>
    <t>FRA 5900</t>
  </si>
  <si>
    <t>WATTINNE HERVE</t>
  </si>
  <si>
    <t>4277</t>
  </si>
  <si>
    <t>1493</t>
  </si>
  <si>
    <t>ROMAIN OLIVIER</t>
  </si>
  <si>
    <t>BAZIN PAUL</t>
  </si>
  <si>
    <t>GORLIER THIERRY</t>
  </si>
  <si>
    <t>Q 16</t>
  </si>
  <si>
    <t>ODDO PASCAL</t>
  </si>
  <si>
    <t>DEN 1910</t>
  </si>
  <si>
    <t>RAN</t>
  </si>
  <si>
    <t>RYAN GREGORY</t>
  </si>
  <si>
    <t>RAINBOW</t>
  </si>
  <si>
    <t>8</t>
  </si>
  <si>
    <t>29</t>
  </si>
  <si>
    <t>DELAPALME RAPHAEL ARTHUR</t>
  </si>
  <si>
    <t>9</t>
  </si>
  <si>
    <t>FLIPO FRANCOIS</t>
  </si>
  <si>
    <t>15</t>
  </si>
  <si>
    <t>17</t>
  </si>
  <si>
    <t>12</t>
  </si>
  <si>
    <t>31</t>
  </si>
  <si>
    <t>14</t>
  </si>
  <si>
    <t>19</t>
  </si>
  <si>
    <t>20</t>
  </si>
  <si>
    <t>26</t>
  </si>
  <si>
    <t>30</t>
  </si>
  <si>
    <r>
      <t xml:space="preserve">  </t>
    </r>
    <r>
      <rPr>
        <b/>
        <sz val="10"/>
        <rFont val="Arial"/>
        <family val="2"/>
      </rPr>
      <t>DNF, DNS</t>
    </r>
    <r>
      <rPr>
        <sz val="10"/>
        <rFont val="Arial"/>
        <family val="2"/>
      </rPr>
      <t>: points de la place du dernier de la catégorie</t>
    </r>
  </si>
  <si>
    <r>
      <t xml:space="preserve">  </t>
    </r>
    <r>
      <rPr>
        <b/>
        <sz val="10"/>
        <rFont val="Arial"/>
        <family val="2"/>
      </rPr>
      <t>DNC, DSQ, RAF...</t>
    </r>
    <r>
      <rPr>
        <sz val="10"/>
        <rFont val="Arial"/>
        <family val="2"/>
      </rPr>
      <t>: zero point</t>
    </r>
  </si>
  <si>
    <t>F 4496</t>
  </si>
  <si>
    <t>GARNIER BAPTISTE</t>
  </si>
  <si>
    <t>FRA 53278</t>
  </si>
  <si>
    <t>WELTER CHRISTIAN</t>
  </si>
  <si>
    <t>US 83</t>
  </si>
  <si>
    <t>LAMIT OLIVIER</t>
  </si>
  <si>
    <t>CAG 5</t>
  </si>
  <si>
    <t>FRA 1</t>
  </si>
  <si>
    <t>TALINA</t>
  </si>
  <si>
    <t>GOUDARD HERVE</t>
  </si>
  <si>
    <t>BOULLENGER HUGUES</t>
  </si>
  <si>
    <t>TROPHEE DU BAILLI DE SUFFREN 2022</t>
  </si>
  <si>
    <t>TROPHEE BAILLI DE SUFFREN 2022</t>
  </si>
  <si>
    <t>24</t>
  </si>
  <si>
    <t>valeurs arrondies uniquement pour la visualisation</t>
  </si>
  <si>
    <t>1929</t>
  </si>
  <si>
    <t>ATKINS Gery</t>
  </si>
  <si>
    <t>D 3</t>
  </si>
  <si>
    <t>PEREIRA DANIEL</t>
  </si>
  <si>
    <t>464</t>
  </si>
  <si>
    <t>K 4</t>
  </si>
  <si>
    <t>NOV 1</t>
  </si>
  <si>
    <t>NON E</t>
  </si>
  <si>
    <t>SHENANDOAH OF SARK</t>
  </si>
  <si>
    <t>POTTER Russell</t>
  </si>
  <si>
    <t>NO</t>
  </si>
  <si>
    <t>MARULLI Sebastiano</t>
  </si>
  <si>
    <t>GER B517</t>
  </si>
  <si>
    <t>WAYFARER ALPHA</t>
  </si>
  <si>
    <t>GAUTIER ANNICK</t>
  </si>
  <si>
    <t>I 7077</t>
  </si>
  <si>
    <t>IL MORO DI VENEZIA I</t>
  </si>
  <si>
    <t>4496</t>
  </si>
  <si>
    <t>F 4429</t>
  </si>
  <si>
    <t>US 20456</t>
  </si>
  <si>
    <t>ZAOLI Andrea</t>
  </si>
  <si>
    <t>GER 238</t>
  </si>
  <si>
    <t>ROESCH Juergen</t>
  </si>
  <si>
    <t>GBR 195</t>
  </si>
  <si>
    <t>CLARIONET</t>
  </si>
  <si>
    <t>CREBBIN Philip</t>
  </si>
  <si>
    <t>ITA 7636</t>
  </si>
  <si>
    <t>SANDRA</t>
  </si>
  <si>
    <t>CARBONARO Marco Maria</t>
  </si>
  <si>
    <t>BH 12</t>
  </si>
  <si>
    <t>GRAEL Torben</t>
  </si>
  <si>
    <t>NY 6</t>
  </si>
  <si>
    <t>DUCULTY SYLVAIN</t>
  </si>
  <si>
    <t>F 3</t>
  </si>
  <si>
    <t>TACCONI Matteo</t>
  </si>
  <si>
    <t>NY 48</t>
  </si>
  <si>
    <t>K 1898</t>
  </si>
  <si>
    <t>KISMET</t>
  </si>
  <si>
    <t>SIR MATTHEWS Richard</t>
  </si>
  <si>
    <t>NY 11</t>
  </si>
  <si>
    <t>EGUIAGARAY Juan carlos</t>
  </si>
  <si>
    <t>C 4</t>
  </si>
  <si>
    <t>LEE Daniel</t>
  </si>
  <si>
    <t>BEAUME ALAIN</t>
  </si>
  <si>
    <t>49</t>
  </si>
  <si>
    <t>NIEVEYRO SCHUSTER Eduardo</t>
  </si>
  <si>
    <t>O 16</t>
  </si>
  <si>
    <t>GAUDEAMUS</t>
  </si>
  <si>
    <t>MARZ Raimund</t>
  </si>
  <si>
    <t>13</t>
  </si>
  <si>
    <t>US 9</t>
  </si>
  <si>
    <t>SEVEN SEA OF PORTO</t>
  </si>
  <si>
    <t>KEMP Marcus</t>
  </si>
  <si>
    <t>11</t>
  </si>
  <si>
    <t>376</t>
  </si>
  <si>
    <t>SUI 3</t>
  </si>
  <si>
    <t>MAZZARELLA Angelo</t>
  </si>
  <si>
    <t>577</t>
  </si>
  <si>
    <t>MARCIANO MARC</t>
  </si>
  <si>
    <t>115</t>
  </si>
  <si>
    <t>STORMY WEATHER OF COWES</t>
  </si>
  <si>
    <t>PLACE Tarquin</t>
  </si>
  <si>
    <t>21</t>
  </si>
  <si>
    <t>GER 15</t>
  </si>
  <si>
    <t>125</t>
  </si>
  <si>
    <t>BORDESSOULE ALEX</t>
  </si>
  <si>
    <t>US 11</t>
  </si>
  <si>
    <t>USA 62</t>
  </si>
  <si>
    <t>EASTON HAMISH</t>
  </si>
  <si>
    <t>A 24</t>
  </si>
  <si>
    <t>SPARKS Michael</t>
  </si>
  <si>
    <t>F 90</t>
  </si>
  <si>
    <t>BOREL WILLIAM</t>
  </si>
  <si>
    <t>V 1</t>
  </si>
  <si>
    <t>ENEL PHILIPPE</t>
  </si>
  <si>
    <t>R 1</t>
  </si>
  <si>
    <t>MC ELROY JAMES</t>
  </si>
  <si>
    <t>R 41</t>
  </si>
  <si>
    <t>FIFI</t>
  </si>
  <si>
    <t>COSSETTINI Glauco</t>
  </si>
  <si>
    <t>36</t>
  </si>
  <si>
    <t>22</t>
  </si>
  <si>
    <t>BIB</t>
  </si>
  <si>
    <t>Régates Royales 2022</t>
  </si>
  <si>
    <t>DESTREMAU Hugues</t>
  </si>
  <si>
    <t>US83</t>
  </si>
  <si>
    <t>FERRUZI Massimilio</t>
  </si>
  <si>
    <t>PAILLOUX Francois</t>
  </si>
  <si>
    <t>F  4389</t>
  </si>
  <si>
    <t>LAFITTE Frederic</t>
  </si>
  <si>
    <t>K  4702</t>
  </si>
  <si>
    <t>K  1963</t>
  </si>
  <si>
    <t>HAMONIAU Eric</t>
  </si>
  <si>
    <t>OLIVIERE Bernard</t>
  </si>
  <si>
    <t>CAG  39</t>
  </si>
  <si>
    <t>---</t>
  </si>
  <si>
    <t>F  2054</t>
  </si>
  <si>
    <t>RYAN CHARLES</t>
  </si>
  <si>
    <t>ODDO Philippe</t>
  </si>
  <si>
    <t>MANUEL Bernard</t>
  </si>
  <si>
    <t>NY  11</t>
  </si>
  <si>
    <t>K  1898</t>
  </si>
  <si>
    <t>MATTHEWS Richard</t>
  </si>
  <si>
    <t>CAG  15</t>
  </si>
  <si>
    <t>VECCIA Alex</t>
  </si>
  <si>
    <t>0  16</t>
  </si>
  <si>
    <t>MADCAP</t>
  </si>
  <si>
    <t>HURREAU Christian</t>
  </si>
  <si>
    <t>WOODWARD-FISHER WILLIAM</t>
  </si>
  <si>
    <t>DUNSTONE CHARLES</t>
  </si>
  <si>
    <t>US  11</t>
  </si>
  <si>
    <t>BORDESSOULE Alex</t>
  </si>
  <si>
    <t>FLOQUET Guillaume</t>
  </si>
  <si>
    <t>I  2</t>
  </si>
  <si>
    <t>BETTI Cladio</t>
  </si>
  <si>
    <t>US  9</t>
  </si>
  <si>
    <t>SEVEN SEAS OF PORTO</t>
  </si>
  <si>
    <t>SS 273C</t>
  </si>
  <si>
    <t>CAG  29</t>
  </si>
  <si>
    <t>ITA  16</t>
  </si>
  <si>
    <t>BONA</t>
  </si>
  <si>
    <t>MOGNA Vera</t>
  </si>
  <si>
    <t>F  90</t>
  </si>
  <si>
    <t>SUI  3</t>
  </si>
  <si>
    <t>GER  15</t>
  </si>
  <si>
    <t>KLEIN Hans-Georg</t>
  </si>
  <si>
    <t>CRISCOLO Karl</t>
  </si>
  <si>
    <t>DIONE</t>
  </si>
  <si>
    <t>GRISO Jordi</t>
  </si>
  <si>
    <t>F  920</t>
  </si>
  <si>
    <t>BERTHOZ Nathalie</t>
  </si>
  <si>
    <t>R  1</t>
  </si>
  <si>
    <t>F  553</t>
  </si>
  <si>
    <t>ISIS</t>
  </si>
  <si>
    <t>GOUDARD Herve</t>
  </si>
  <si>
    <t>K  24</t>
  </si>
  <si>
    <t>MALDONADO Jean marc</t>
  </si>
  <si>
    <t>CAG  36</t>
  </si>
  <si>
    <t>WIKI</t>
  </si>
  <si>
    <t>WOODS THOMAS</t>
  </si>
  <si>
    <t>TEMPEST</t>
  </si>
  <si>
    <t>DUMOULIN David</t>
  </si>
  <si>
    <t>POTTER Russel</t>
  </si>
  <si>
    <t>GOE</t>
  </si>
  <si>
    <t>1929D01</t>
  </si>
  <si>
    <t>A  9</t>
  </si>
  <si>
    <t>ELENA OF LONDON</t>
  </si>
  <si>
    <t>MC LAREN Steve</t>
  </si>
  <si>
    <t>ASCHANTI IV</t>
  </si>
  <si>
    <t>ALBRECHT Hans</t>
  </si>
  <si>
    <t>BOULLENGER Hugues</t>
  </si>
  <si>
    <t>GT</t>
  </si>
  <si>
    <t>D  3</t>
  </si>
  <si>
    <t>CAG  27</t>
  </si>
  <si>
    <t>BELLE AVENTURE</t>
  </si>
  <si>
    <t>K  4</t>
  </si>
  <si>
    <t>CAG  12</t>
  </si>
  <si>
    <t>HUNT Gregory</t>
  </si>
  <si>
    <t>C  4</t>
  </si>
  <si>
    <t>V  1</t>
  </si>
  <si>
    <t>NALTER Pizzoli</t>
  </si>
  <si>
    <t>6B66</t>
  </si>
  <si>
    <t>HEBERT-STEVENS Jerome</t>
  </si>
  <si>
    <t>HM  01</t>
  </si>
  <si>
    <t>FRILET Edith</t>
  </si>
  <si>
    <t>CAG 1004</t>
  </si>
  <si>
    <t>Voiles de Saint-Tropez 2022</t>
  </si>
  <si>
    <t>Coupe d'Automne du Yacht Club de France 2022</t>
  </si>
  <si>
    <t>F 2555</t>
  </si>
  <si>
    <t>CAG 27</t>
  </si>
  <si>
    <t>LAID JOEL</t>
  </si>
  <si>
    <t>GBR 4331</t>
  </si>
  <si>
    <t>SAINT CHRISTOPHER</t>
  </si>
  <si>
    <t>CABAI Daria</t>
  </si>
  <si>
    <t>IRL 1</t>
  </si>
  <si>
    <t>VEST LUCILE</t>
  </si>
  <si>
    <t>ASSANTE THIBAUD</t>
  </si>
  <si>
    <t>AJA 1</t>
  </si>
  <si>
    <t>GRANDE ZOT</t>
  </si>
  <si>
    <t>FERRE STEPHANE</t>
  </si>
  <si>
    <t>FA 184</t>
  </si>
  <si>
    <t>POTTER RUSSEL</t>
  </si>
  <si>
    <t>SWE 1890</t>
  </si>
  <si>
    <t>SKY 1890</t>
  </si>
  <si>
    <t>TRORSTEN Oemus</t>
  </si>
  <si>
    <t>ITA 7</t>
  </si>
  <si>
    <t>GIUVIT</t>
  </si>
  <si>
    <t xml:space="preserve">RICORDELLI </t>
  </si>
  <si>
    <t>Overall 2022</t>
  </si>
  <si>
    <t>41</t>
  </si>
  <si>
    <t>43</t>
  </si>
  <si>
    <t>51</t>
  </si>
  <si>
    <t>C5</t>
  </si>
  <si>
    <t>C6</t>
  </si>
  <si>
    <t>C7</t>
  </si>
  <si>
    <t>PTS</t>
  </si>
  <si>
    <r>
      <t xml:space="preserve">Course 7
</t>
    </r>
    <r>
      <rPr>
        <b/>
        <sz val="7"/>
        <rFont val="Arial"/>
        <family val="2"/>
      </rPr>
      <t>place    points</t>
    </r>
  </si>
  <si>
    <t>Corsica Classic 2022</t>
  </si>
  <si>
    <t>ANNULEE</t>
  </si>
  <si>
    <t>34 juin 2022</t>
  </si>
  <si>
    <t>Coupe de printemps du Yacht Club de France 2022</t>
  </si>
  <si>
    <t>DETAILS</t>
  </si>
  <si>
    <t>Rang dans classe</t>
  </si>
  <si>
    <r>
      <t>Séparation</t>
    </r>
    <r>
      <rPr>
        <sz val="12"/>
        <rFont val="Arial"/>
        <family val="2"/>
      </rPr>
      <t>: en trois grandes classes,  CM = Classique Marconi, EA = Epoque Aurique et EM = Epoque Marconi</t>
    </r>
  </si>
  <si>
    <t>CA du YCF</t>
  </si>
  <si>
    <t>Course 7</t>
  </si>
  <si>
    <t>Calanques classique</t>
  </si>
  <si>
    <t>Porquerolle's classic</t>
  </si>
  <si>
    <t>Dames de Saint-Tropez 2022</t>
  </si>
  <si>
    <t>BETTI Claudio</t>
  </si>
  <si>
    <t>CLASSEMENT AFYT 2022</t>
  </si>
  <si>
    <t>Classiques Marconi: 40 classés</t>
  </si>
  <si>
    <t>Epoque Aurique: 30 classés</t>
  </si>
  <si>
    <t>Voiles S.Tropez</t>
  </si>
  <si>
    <t>Trophée Bailli Suffren</t>
  </si>
  <si>
    <t>Dames S.Tropez</t>
  </si>
  <si>
    <t>F2555</t>
  </si>
  <si>
    <t>Copropriété LULU</t>
  </si>
  <si>
    <t>BARRIER ALEXIA</t>
  </si>
  <si>
    <t>HYGIE</t>
  </si>
  <si>
    <t>GRUNOT ULRIKE</t>
  </si>
  <si>
    <t>BERTHOZ NATHALIE</t>
  </si>
  <si>
    <t>MARION GORNET</t>
  </si>
  <si>
    <t>Epoque Marconi: 60 classés</t>
  </si>
  <si>
    <t>TOTAL: 130 classés</t>
  </si>
  <si>
    <t>édité le 03/11/2022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</si>
</sst>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3.5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u/>
      <sz val="2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3.5"/>
      <color indexed="12"/>
      <name val="Verdana"/>
      <family val="2"/>
    </font>
    <font>
      <sz val="10"/>
      <name val="Arial"/>
      <family val="2"/>
    </font>
    <font>
      <sz val="13.5"/>
      <color indexed="12"/>
      <name val="Arial"/>
      <family val="2"/>
    </font>
    <font>
      <b/>
      <sz val="13.5"/>
      <name val="Arial"/>
      <family val="2"/>
    </font>
    <font>
      <sz val="10"/>
      <name val="Arial"/>
      <family val="2"/>
    </font>
    <font>
      <b/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7"/>
      <color indexed="12"/>
      <name val="Arial"/>
      <family val="2"/>
    </font>
    <font>
      <b/>
      <sz val="10"/>
      <color indexed="9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9"/>
      <name val="Arial"/>
      <family val="2"/>
    </font>
    <font>
      <b/>
      <sz val="7"/>
      <color indexed="9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b/>
      <sz val="7"/>
      <color rgb="FF0000FF"/>
      <name val="Arial"/>
      <family val="2"/>
    </font>
    <font>
      <b/>
      <sz val="8"/>
      <color rgb="FF00008B"/>
      <name val="Arial"/>
      <family val="2"/>
    </font>
    <font>
      <b/>
      <sz val="8"/>
      <color rgb="FF00000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i/>
      <sz val="9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6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274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69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Fill="1" applyAlignment="1">
      <alignment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8" fillId="0" borderId="24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8" fillId="0" borderId="7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0" fillId="0" borderId="0" xfId="0" applyFill="1" applyBorder="1" applyAlignment="1"/>
    <xf numFmtId="0" fontId="9" fillId="0" borderId="7" xfId="0" applyFont="1" applyFill="1" applyBorder="1" applyAlignment="1">
      <alignment horizontal="center" vertical="top" wrapText="1"/>
    </xf>
    <xf numFmtId="0" fontId="2" fillId="0" borderId="0" xfId="0" applyFont="1" applyFill="1" applyBorder="1" applyAlignment="1"/>
    <xf numFmtId="0" fontId="0" fillId="0" borderId="0" xfId="0" applyBorder="1"/>
    <xf numFmtId="0" fontId="5" fillId="0" borderId="0" xfId="0" applyFont="1" applyBorder="1"/>
    <xf numFmtId="0" fontId="11" fillId="0" borderId="4" xfId="0" applyFont="1" applyFill="1" applyBorder="1" applyAlignment="1">
      <alignment horizontal="center" vertical="center" textRotation="90" wrapText="1"/>
    </xf>
    <xf numFmtId="0" fontId="16" fillId="0" borderId="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left" vertical="center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8" fillId="0" borderId="26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17" fillId="0" borderId="0" xfId="0" applyFont="1"/>
    <xf numFmtId="0" fontId="4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4" fillId="0" borderId="0" xfId="0" applyFont="1"/>
    <xf numFmtId="0" fontId="0" fillId="0" borderId="0" xfId="0" applyFill="1" applyBorder="1" applyAlignment="1">
      <alignment horizontal="center"/>
    </xf>
    <xf numFmtId="0" fontId="16" fillId="0" borderId="27" xfId="0" applyFont="1" applyFill="1" applyBorder="1" applyAlignment="1">
      <alignment horizontal="center" vertical="center" textRotation="90" wrapText="1"/>
    </xf>
    <xf numFmtId="0" fontId="16" fillId="0" borderId="2" xfId="0" applyFont="1" applyFill="1" applyBorder="1" applyAlignment="1">
      <alignment horizontal="center" vertical="center" textRotation="90" wrapText="1"/>
    </xf>
    <xf numFmtId="0" fontId="16" fillId="0" borderId="4" xfId="0" applyFont="1" applyFill="1" applyBorder="1" applyAlignment="1">
      <alignment horizontal="center" vertical="center" textRotation="90" wrapText="1"/>
    </xf>
    <xf numFmtId="0" fontId="16" fillId="0" borderId="3" xfId="0" applyFont="1" applyFill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/>
    <xf numFmtId="0" fontId="0" fillId="0" borderId="0" xfId="0" applyAlignment="1"/>
    <xf numFmtId="0" fontId="21" fillId="0" borderId="7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0" fillId="0" borderId="7" xfId="0" applyBorder="1"/>
    <xf numFmtId="0" fontId="22" fillId="0" borderId="7" xfId="0" applyFont="1" applyFill="1" applyBorder="1" applyAlignment="1">
      <alignment horizontal="center" vertical="top" wrapText="1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20" fillId="0" borderId="0" xfId="0" applyFont="1" applyFill="1" applyAlignment="1">
      <alignment vertical="center"/>
    </xf>
    <xf numFmtId="0" fontId="11" fillId="0" borderId="2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vertical="center"/>
    </xf>
    <xf numFmtId="0" fontId="15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3" fillId="0" borderId="7" xfId="0" applyFont="1" applyBorder="1" applyAlignment="1">
      <alignment horizontal="center" wrapText="1"/>
    </xf>
    <xf numFmtId="0" fontId="14" fillId="0" borderId="7" xfId="0" applyFont="1" applyBorder="1" applyAlignment="1"/>
    <xf numFmtId="0" fontId="3" fillId="0" borderId="7" xfId="0" applyFont="1" applyBorder="1" applyAlignment="1">
      <alignment wrapText="1"/>
    </xf>
    <xf numFmtId="0" fontId="14" fillId="0" borderId="7" xfId="0" applyFont="1" applyBorder="1" applyAlignment="1">
      <alignment horizontal="center" wrapText="1"/>
    </xf>
    <xf numFmtId="0" fontId="11" fillId="0" borderId="3" xfId="0" applyFont="1" applyFill="1" applyBorder="1" applyAlignment="1">
      <alignment horizontal="center" vertical="center" textRotation="90" wrapText="1"/>
    </xf>
    <xf numFmtId="0" fontId="16" fillId="0" borderId="25" xfId="0" applyFont="1" applyFill="1" applyBorder="1" applyAlignment="1">
      <alignment horizontal="center" vertical="center" textRotation="90" wrapText="1"/>
    </xf>
    <xf numFmtId="0" fontId="20" fillId="0" borderId="0" xfId="0" applyFont="1" applyFill="1" applyAlignment="1">
      <alignment horizontal="center" vertical="center"/>
    </xf>
    <xf numFmtId="0" fontId="24" fillId="0" borderId="0" xfId="0" applyFont="1" applyBorder="1"/>
    <xf numFmtId="0" fontId="20" fillId="0" borderId="0" xfId="0" applyFont="1" applyBorder="1"/>
    <xf numFmtId="0" fontId="11" fillId="0" borderId="0" xfId="0" applyFont="1" applyBorder="1"/>
    <xf numFmtId="0" fontId="11" fillId="0" borderId="3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center" vertical="center" textRotation="90" wrapText="1"/>
    </xf>
    <xf numFmtId="0" fontId="11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1" fillId="0" borderId="0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" fillId="0" borderId="7" xfId="0" applyFont="1" applyBorder="1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0" fillId="0" borderId="29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center" vertical="center" textRotation="90" wrapText="1"/>
    </xf>
    <xf numFmtId="0" fontId="26" fillId="0" borderId="2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vertical="center"/>
    </xf>
    <xf numFmtId="0" fontId="27" fillId="0" borderId="3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center" vertical="center"/>
    </xf>
    <xf numFmtId="0" fontId="24" fillId="0" borderId="3" xfId="0" applyFont="1" applyBorder="1"/>
    <xf numFmtId="0" fontId="15" fillId="0" borderId="3" xfId="0" applyFont="1" applyBorder="1" applyAlignment="1">
      <alignment horizontal="center"/>
    </xf>
    <xf numFmtId="0" fontId="26" fillId="0" borderId="29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0" fillId="0" borderId="7" xfId="0" applyBorder="1" applyAlignment="1"/>
    <xf numFmtId="0" fontId="31" fillId="3" borderId="7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20" fillId="0" borderId="6" xfId="0" applyFont="1" applyBorder="1"/>
    <xf numFmtId="0" fontId="35" fillId="4" borderId="0" xfId="0" applyFont="1" applyFill="1" applyAlignment="1">
      <alignment horizontal="center" vertical="center" wrapText="1"/>
    </xf>
    <xf numFmtId="0" fontId="32" fillId="0" borderId="7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center" vertical="top" wrapText="1"/>
    </xf>
    <xf numFmtId="0" fontId="0" fillId="0" borderId="29" xfId="0" applyBorder="1" applyAlignment="1"/>
    <xf numFmtId="0" fontId="0" fillId="0" borderId="28" xfId="0" applyBorder="1"/>
    <xf numFmtId="0" fontId="2" fillId="0" borderId="0" xfId="0" applyFont="1" applyFill="1" applyAlignment="1">
      <alignment horizontal="center" vertical="center"/>
    </xf>
    <xf numFmtId="0" fontId="14" fillId="0" borderId="26" xfId="0" applyFont="1" applyFill="1" applyBorder="1"/>
    <xf numFmtId="0" fontId="8" fillId="0" borderId="31" xfId="0" applyFont="1" applyFill="1" applyBorder="1" applyAlignment="1">
      <alignment horizontal="center" vertical="center" wrapText="1"/>
    </xf>
    <xf numFmtId="164" fontId="8" fillId="0" borderId="31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164" fontId="8" fillId="0" borderId="36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" fontId="5" fillId="0" borderId="32" xfId="0" applyNumberFormat="1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 textRotation="90" wrapText="1"/>
    </xf>
    <xf numFmtId="0" fontId="21" fillId="5" borderId="7" xfId="0" applyFont="1" applyFill="1" applyBorder="1" applyAlignment="1">
      <alignment horizontal="center" vertical="top" wrapText="1"/>
    </xf>
    <xf numFmtId="0" fontId="22" fillId="5" borderId="7" xfId="0" applyFont="1" applyFill="1" applyBorder="1" applyAlignment="1">
      <alignment horizontal="center" vertical="top" wrapText="1"/>
    </xf>
    <xf numFmtId="0" fontId="21" fillId="5" borderId="7" xfId="0" applyFont="1" applyFill="1" applyBorder="1" applyAlignment="1">
      <alignment horizontal="left" vertical="top" wrapText="1"/>
    </xf>
    <xf numFmtId="0" fontId="22" fillId="5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14" fillId="0" borderId="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 wrapText="1"/>
    </xf>
    <xf numFmtId="0" fontId="3" fillId="0" borderId="0" xfId="0" applyFont="1" applyBorder="1" applyAlignment="1">
      <alignment wrapText="1"/>
    </xf>
    <xf numFmtId="0" fontId="36" fillId="0" borderId="0" xfId="0" applyFont="1" applyFill="1" applyBorder="1" applyAlignment="1"/>
    <xf numFmtId="0" fontId="5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36" fillId="0" borderId="7" xfId="0" applyFont="1" applyBorder="1" applyAlignment="1"/>
    <xf numFmtId="0" fontId="5" fillId="0" borderId="7" xfId="0" applyFont="1" applyFill="1" applyBorder="1" applyAlignment="1">
      <alignment horizontal="center" vertical="top" wrapText="1"/>
    </xf>
    <xf numFmtId="164" fontId="5" fillId="0" borderId="36" xfId="0" applyNumberFormat="1" applyFont="1" applyFill="1" applyBorder="1" applyAlignment="1">
      <alignment horizontal="center" vertical="center"/>
    </xf>
    <xf numFmtId="164" fontId="5" fillId="0" borderId="31" xfId="0" applyNumberFormat="1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0" fillId="0" borderId="0" xfId="0" applyBorder="1" applyAlignment="1">
      <alignment horizontal="center"/>
    </xf>
    <xf numFmtId="0" fontId="14" fillId="0" borderId="7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 wrapText="1"/>
    </xf>
    <xf numFmtId="0" fontId="8" fillId="0" borderId="2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/>
    </xf>
    <xf numFmtId="0" fontId="3" fillId="0" borderId="27" xfId="0" applyFont="1" applyFill="1" applyBorder="1" applyAlignment="1">
      <alignment horizontal="center" vertical="center" wrapText="1"/>
    </xf>
    <xf numFmtId="0" fontId="0" fillId="0" borderId="0" xfId="0" applyFill="1"/>
    <xf numFmtId="1" fontId="21" fillId="5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0" fontId="8" fillId="0" borderId="24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2" fillId="0" borderId="0" xfId="0" applyFont="1"/>
    <xf numFmtId="0" fontId="2" fillId="0" borderId="7" xfId="0" applyFont="1" applyBorder="1"/>
    <xf numFmtId="0" fontId="8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8" fillId="0" borderId="24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 wrapText="1"/>
    </xf>
    <xf numFmtId="164" fontId="13" fillId="0" borderId="37" xfId="0" applyNumberFormat="1" applyFont="1" applyBorder="1" applyAlignment="1">
      <alignment horizontal="center" vertical="center"/>
    </xf>
    <xf numFmtId="0" fontId="42" fillId="0" borderId="0" xfId="0" applyFont="1"/>
    <xf numFmtId="0" fontId="37" fillId="7" borderId="0" xfId="2" applyFont="1" applyFill="1" applyAlignment="1">
      <alignment horizontal="center" vertical="center" wrapText="1"/>
    </xf>
    <xf numFmtId="0" fontId="39" fillId="0" borderId="0" xfId="2" applyFont="1" applyAlignment="1">
      <alignment horizontal="left" vertical="top" wrapText="1"/>
    </xf>
    <xf numFmtId="0" fontId="14" fillId="0" borderId="2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164" fontId="5" fillId="0" borderId="39" xfId="0" applyNumberFormat="1" applyFont="1" applyFill="1" applyBorder="1" applyAlignment="1">
      <alignment horizontal="center" vertical="center"/>
    </xf>
    <xf numFmtId="164" fontId="34" fillId="0" borderId="39" xfId="0" applyNumberFormat="1" applyFont="1" applyFill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vertical="center"/>
    </xf>
    <xf numFmtId="0" fontId="14" fillId="0" borderId="38" xfId="0" applyFont="1" applyFill="1" applyBorder="1"/>
    <xf numFmtId="0" fontId="15" fillId="0" borderId="40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 wrapText="1"/>
    </xf>
    <xf numFmtId="164" fontId="8" fillId="0" borderId="41" xfId="0" applyNumberFormat="1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164" fontId="8" fillId="0" borderId="42" xfId="0" applyNumberFormat="1" applyFont="1" applyFill="1" applyBorder="1" applyAlignment="1">
      <alignment horizontal="center" vertical="center"/>
    </xf>
    <xf numFmtId="164" fontId="5" fillId="0" borderId="42" xfId="0" applyNumberFormat="1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0" fillId="0" borderId="15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1" fontId="13" fillId="0" borderId="25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10" fillId="0" borderId="0" xfId="1" applyAlignment="1" applyProtection="1"/>
    <xf numFmtId="0" fontId="21" fillId="6" borderId="7" xfId="0" applyFont="1" applyFill="1" applyBorder="1" applyAlignment="1">
      <alignment horizontal="center" vertical="center" wrapText="1"/>
    </xf>
    <xf numFmtId="0" fontId="22" fillId="6" borderId="7" xfId="0" applyFont="1" applyFill="1" applyBorder="1" applyAlignment="1">
      <alignment horizontal="center" vertical="center" wrapText="1"/>
    </xf>
    <xf numFmtId="0" fontId="21" fillId="6" borderId="7" xfId="0" applyFont="1" applyFill="1" applyBorder="1" applyAlignment="1">
      <alignment horizontal="left" vertical="center" wrapText="1"/>
    </xf>
    <xf numFmtId="0" fontId="0" fillId="6" borderId="7" xfId="0" applyFill="1" applyBorder="1" applyAlignment="1">
      <alignment vertical="center"/>
    </xf>
    <xf numFmtId="0" fontId="2" fillId="6" borderId="7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vertical="center"/>
    </xf>
    <xf numFmtId="0" fontId="3" fillId="8" borderId="7" xfId="0" applyFont="1" applyFill="1" applyBorder="1" applyAlignment="1">
      <alignment horizontal="center" wrapText="1"/>
    </xf>
    <xf numFmtId="0" fontId="14" fillId="8" borderId="7" xfId="0" applyFont="1" applyFill="1" applyBorder="1" applyAlignment="1">
      <alignment horizontal="center" wrapText="1"/>
    </xf>
    <xf numFmtId="0" fontId="3" fillId="8" borderId="0" xfId="0" applyFont="1" applyFill="1" applyBorder="1"/>
    <xf numFmtId="0" fontId="14" fillId="8" borderId="7" xfId="0" applyFont="1" applyFill="1" applyBorder="1" applyAlignment="1">
      <alignment horizontal="left"/>
    </xf>
    <xf numFmtId="0" fontId="14" fillId="8" borderId="7" xfId="0" applyFont="1" applyFill="1" applyBorder="1" applyAlignment="1">
      <alignment horizontal="center"/>
    </xf>
    <xf numFmtId="0" fontId="14" fillId="8" borderId="2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left" wrapText="1"/>
    </xf>
    <xf numFmtId="0" fontId="0" fillId="8" borderId="7" xfId="0" applyFill="1" applyBorder="1" applyAlignment="1">
      <alignment horizontal="center"/>
    </xf>
    <xf numFmtId="0" fontId="3" fillId="8" borderId="7" xfId="0" applyFont="1" applyFill="1" applyBorder="1" applyAlignment="1">
      <alignment horizontal="left"/>
    </xf>
    <xf numFmtId="0" fontId="0" fillId="8" borderId="7" xfId="0" applyFill="1" applyBorder="1" applyAlignment="1">
      <alignment horizontal="left"/>
    </xf>
    <xf numFmtId="0" fontId="2" fillId="8" borderId="7" xfId="0" applyFont="1" applyFill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10" fillId="0" borderId="0" xfId="1" applyFill="1" applyAlignment="1" applyProtection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44" fillId="0" borderId="14" xfId="0" applyFont="1" applyBorder="1" applyAlignment="1">
      <alignment horizontal="right" vertical="center"/>
    </xf>
    <xf numFmtId="0" fontId="32" fillId="0" borderId="7" xfId="0" applyNumberFormat="1" applyFont="1" applyFill="1" applyBorder="1" applyAlignment="1">
      <alignment horizontal="center" vertical="top" wrapText="1"/>
    </xf>
    <xf numFmtId="0" fontId="33" fillId="9" borderId="7" xfId="0" applyFont="1" applyFill="1" applyBorder="1" applyAlignment="1">
      <alignment horizontal="center" vertical="top" wrapText="1"/>
    </xf>
    <xf numFmtId="0" fontId="32" fillId="9" borderId="7" xfId="0" applyFont="1" applyFill="1" applyBorder="1" applyAlignment="1">
      <alignment horizontal="left" vertical="top" wrapText="1"/>
    </xf>
    <xf numFmtId="0" fontId="33" fillId="9" borderId="7" xfId="0" applyFont="1" applyFill="1" applyBorder="1" applyAlignment="1">
      <alignment horizontal="left" vertical="top" wrapText="1"/>
    </xf>
    <xf numFmtId="0" fontId="32" fillId="9" borderId="7" xfId="0" applyNumberFormat="1" applyFont="1" applyFill="1" applyBorder="1" applyAlignment="1">
      <alignment horizontal="center" vertical="top" wrapText="1"/>
    </xf>
    <xf numFmtId="0" fontId="33" fillId="9" borderId="7" xfId="0" applyNumberFormat="1" applyFont="1" applyFill="1" applyBorder="1" applyAlignment="1">
      <alignment horizontal="center" vertical="top" wrapText="1"/>
    </xf>
    <xf numFmtId="0" fontId="33" fillId="0" borderId="7" xfId="0" applyNumberFormat="1" applyFont="1" applyFill="1" applyBorder="1" applyAlignment="1">
      <alignment horizontal="center" vertical="top" wrapText="1"/>
    </xf>
    <xf numFmtId="0" fontId="10" fillId="0" borderId="0" xfId="1" applyFill="1" applyBorder="1" applyAlignment="1" applyProtection="1">
      <alignment horizontal="left" vertical="center"/>
    </xf>
    <xf numFmtId="1" fontId="0" fillId="10" borderId="22" xfId="0" applyNumberFormat="1" applyFill="1" applyBorder="1" applyAlignment="1">
      <alignment horizontal="center" vertical="center"/>
    </xf>
    <xf numFmtId="1" fontId="0" fillId="11" borderId="15" xfId="0" applyNumberFormat="1" applyFill="1" applyBorder="1" applyAlignment="1">
      <alignment horizontal="center" vertical="center"/>
    </xf>
    <xf numFmtId="1" fontId="0" fillId="11" borderId="18" xfId="0" applyNumberForma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14" fillId="0" borderId="7" xfId="0" applyFont="1" applyBorder="1" applyAlignment="1">
      <alignment vertical="center"/>
    </xf>
    <xf numFmtId="0" fontId="3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9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left" vertical="center" wrapText="1"/>
    </xf>
    <xf numFmtId="0" fontId="30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center" vertical="center"/>
    </xf>
    <xf numFmtId="0" fontId="43" fillId="0" borderId="0" xfId="0" applyFont="1" applyAlignment="1">
      <alignment vertical="center"/>
    </xf>
    <xf numFmtId="0" fontId="10" fillId="0" borderId="0" xfId="1" applyAlignment="1" applyProtection="1">
      <alignment horizontal="center" vertical="center"/>
    </xf>
    <xf numFmtId="0" fontId="38" fillId="0" borderId="0" xfId="2" applyFont="1" applyAlignment="1">
      <alignment horizontal="center" vertical="top" wrapText="1"/>
    </xf>
    <xf numFmtId="0" fontId="39" fillId="0" borderId="0" xfId="2" applyFont="1" applyAlignment="1">
      <alignment horizontal="center" vertical="top" wrapText="1"/>
    </xf>
    <xf numFmtId="0" fontId="40" fillId="0" borderId="0" xfId="2" applyFont="1" applyAlignment="1">
      <alignment horizontal="center" vertical="top" wrapText="1"/>
    </xf>
    <xf numFmtId="0" fontId="4" fillId="0" borderId="0" xfId="0" applyFont="1"/>
    <xf numFmtId="1" fontId="34" fillId="0" borderId="32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0" fillId="0" borderId="0" xfId="1" applyFill="1" applyBorder="1" applyAlignment="1" applyProtection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1" fontId="5" fillId="0" borderId="43" xfId="0" applyNumberFormat="1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164" fontId="8" fillId="0" borderId="45" xfId="0" applyNumberFormat="1" applyFont="1" applyFill="1" applyBorder="1" applyAlignment="1">
      <alignment horizontal="center" vertical="center"/>
    </xf>
    <xf numFmtId="164" fontId="8" fillId="0" borderId="46" xfId="0" applyNumberFormat="1" applyFont="1" applyFill="1" applyBorder="1" applyAlignment="1">
      <alignment horizontal="center" vertical="center"/>
    </xf>
    <xf numFmtId="164" fontId="5" fillId="0" borderId="46" xfId="0" applyNumberFormat="1" applyFont="1" applyFill="1" applyBorder="1" applyAlignment="1">
      <alignment horizontal="center" vertical="center"/>
    </xf>
    <xf numFmtId="164" fontId="5" fillId="0" borderId="45" xfId="0" applyNumberFormat="1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 wrapText="1"/>
    </xf>
    <xf numFmtId="0" fontId="47" fillId="0" borderId="7" xfId="0" applyFont="1" applyFill="1" applyBorder="1" applyAlignment="1">
      <alignment horizontal="left" vertical="center" wrapText="1"/>
    </xf>
    <xf numFmtId="0" fontId="46" fillId="0" borderId="7" xfId="0" applyFont="1" applyFill="1" applyBorder="1" applyAlignment="1">
      <alignment horizontal="left" vertical="center" wrapText="1"/>
    </xf>
    <xf numFmtId="0" fontId="48" fillId="0" borderId="30" xfId="0" applyFont="1" applyFill="1" applyBorder="1" applyAlignment="1">
      <alignment horizontal="center" vertical="center"/>
    </xf>
    <xf numFmtId="0" fontId="47" fillId="0" borderId="31" xfId="0" applyFont="1" applyFill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31" xfId="0" applyNumberFormat="1" applyFont="1" applyFill="1" applyBorder="1" applyAlignment="1">
      <alignment horizontal="center" vertical="center"/>
    </xf>
  </cellXfs>
  <cellStyles count="3">
    <cellStyle name="Collegamento ipertestuale" xfId="1" builtinId="8"/>
    <cellStyle name="Normal 2" xfId="2" xr:uid="{00000000-0005-0000-0000-000002000000}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155121</xdr:colOff>
      <xdr:row>13</xdr:row>
      <xdr:rowOff>66673</xdr:rowOff>
    </xdr:from>
    <xdr:to>
      <xdr:col>11</xdr:col>
      <xdr:colOff>143691</xdr:colOff>
      <xdr:row>64</xdr:row>
      <xdr:rowOff>78648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E7D0282-F55E-400A-BEEE-2BE3377C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121" y="2724148"/>
          <a:ext cx="7865745" cy="9413150"/>
        </a:xfrm>
        <a:prstGeom prst="rect">
          <a:avLst/>
        </a:prstGeom>
      </xdr:spPr>
    </xdr:pic>
    <xdr:clientData/>
  </xdr:twoCellAnchor>
  <xdr:twoCellAnchor editAs="oneCell">
    <xdr:from>
      <xdr:col>1</xdr:col>
      <xdr:colOff>413112</xdr:colOff>
      <xdr:row>64</xdr:row>
      <xdr:rowOff>92255</xdr:rowOff>
    </xdr:from>
    <xdr:to>
      <xdr:col>11</xdr:col>
      <xdr:colOff>232139</xdr:colOff>
      <xdr:row>73</xdr:row>
      <xdr:rowOff>107496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635514B-9DB3-426E-9684-AC8CDC23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112" y="12150905"/>
          <a:ext cx="7696202" cy="1558291"/>
        </a:xfrm>
        <a:prstGeom prst="rect">
          <a:avLst/>
        </a:prstGeom>
      </xdr:spPr>
    </xdr:pic>
    <xdr:clientData/>
  </xdr:twoCellAnchor>
  <xdr:twoCellAnchor editAs="oneCell">
    <xdr:from>
      <xdr:col>11</xdr:col>
      <xdr:colOff>119743</xdr:colOff>
      <xdr:row>13</xdr:row>
      <xdr:rowOff>152399</xdr:rowOff>
    </xdr:from>
    <xdr:to>
      <xdr:col>19</xdr:col>
      <xdr:colOff>65826</xdr:colOff>
      <xdr:row>49</xdr:row>
      <xdr:rowOff>63137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E8D02B6-7B63-4629-8710-D1EA909F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4583" y="2766059"/>
          <a:ext cx="6118283" cy="59457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749020</xdr:colOff>
      <xdr:row>1</xdr:row>
      <xdr:rowOff>87085</xdr:rowOff>
    </xdr:from>
    <xdr:to>
      <xdr:col>35</xdr:col>
      <xdr:colOff>79592</xdr:colOff>
      <xdr:row>21</xdr:row>
      <xdr:rowOff>141514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17D5E1A-B5C3-254C-3648-6A3CEDEE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7506" y="250371"/>
          <a:ext cx="6482486" cy="3635829"/>
        </a:xfrm>
        <a:prstGeom prst="rect">
          <a:avLst/>
        </a:prstGeom>
      </xdr:spPr>
    </xdr:pic>
    <xdr:clientData/>
  </xdr:twoCellAnchor>
  <xdr:twoCellAnchor editAs="oneCell">
    <xdr:from>
      <xdr:col>26</xdr:col>
      <xdr:colOff>685800</xdr:colOff>
      <xdr:row>23</xdr:row>
      <xdr:rowOff>32083</xdr:rowOff>
    </xdr:from>
    <xdr:to>
      <xdr:col>35</xdr:col>
      <xdr:colOff>76200</xdr:colOff>
      <xdr:row>72</xdr:row>
      <xdr:rowOff>75982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3260DF09-E2F9-42FD-51B6-63B77AFC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94286" y="4103340"/>
          <a:ext cx="6542314" cy="8044899"/>
        </a:xfrm>
        <a:prstGeom prst="rect">
          <a:avLst/>
        </a:prstGeom>
      </xdr:spPr>
    </xdr:pic>
    <xdr:clientData/>
  </xdr:twoCellAnchor>
  <xdr:twoCellAnchor editAs="oneCell">
    <xdr:from>
      <xdr:col>23</xdr:col>
      <xdr:colOff>685800</xdr:colOff>
      <xdr:row>72</xdr:row>
      <xdr:rowOff>123825</xdr:rowOff>
    </xdr:from>
    <xdr:to>
      <xdr:col>33</xdr:col>
      <xdr:colOff>349431</xdr:colOff>
      <xdr:row>108</xdr:row>
      <xdr:rowOff>139068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D7B7C757-084D-2106-183C-0AE35C99B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1825" y="12773025"/>
          <a:ext cx="6422571" cy="61874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206828</xdr:colOff>
      <xdr:row>13</xdr:row>
      <xdr:rowOff>32657</xdr:rowOff>
    </xdr:from>
    <xdr:to>
      <xdr:col>18</xdr:col>
      <xdr:colOff>30290</xdr:colOff>
      <xdr:row>33</xdr:row>
      <xdr:rowOff>104792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327C975-7EAA-1714-603E-37157EBDF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828" y="2895600"/>
          <a:ext cx="10371719" cy="3337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</xdr:rowOff>
    </xdr:from>
    <xdr:to>
      <xdr:col>18</xdr:col>
      <xdr:colOff>41652</xdr:colOff>
      <xdr:row>47</xdr:row>
      <xdr:rowOff>141515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D479DC8-8A67-5488-40FC-FE816AD0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6455230"/>
          <a:ext cx="10208909" cy="2100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anage2sail.com/en-US/event/RR202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ycf-club.fr/en-mer/cda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://www.ffvoile.net/ffv/sportif/ClmtCoureurFiche.asp?clid=0452910G" TargetMode="Externa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hyperlink" Target="https://www.lesvoilesdesaint-tropez.fr/fr/course/resultats" TargetMode="External"/><Relationship Id="rId5" Type="http://schemas.openxmlformats.org/officeDocument/2006/relationships/hyperlink" Target="http://www.ffvoile.net/ffv/sportif/ClmtCoureurFiche.asp?clid=1013801T" TargetMode="External"/><Relationship Id="rId4" Type="http://schemas.openxmlformats.org/officeDocument/2006/relationships/hyperlink" Target="http://www.ffvoile.net/ffv/sportif/ClmtCoureurFiche.asp?clid=1207352J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hyperlink" Target="https://nvi-ins.fr/INS_REGATECLASSIC?Officiel=6" TargetMode="External"/><Relationship Id="rId2" Type="http://schemas.openxmlformats.org/officeDocument/2006/relationships/hyperlink" Target="http://www.ffvoile.net/ffv/sportif/ClmtCoureurFiche.asp?clid=0777490L" TargetMode="Externa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hyperlink" Target="http://www.ffvoile.net/ffv/sportif/ClmtCoureurFiche.asp?clid=0777490L" TargetMode="External"/><Relationship Id="rId5" Type="http://schemas.openxmlformats.org/officeDocument/2006/relationships/hyperlink" Target="http://www.ffvoile.net/ffv/sportif/ClmtCoureurFiche.asp?clid=1013801T" TargetMode="External"/><Relationship Id="rId4" Type="http://schemas.openxmlformats.org/officeDocument/2006/relationships/hyperlink" Target="http://www.ffvoile.net/ffv/sportif/ClmtCoureurFiche.asp?clid=1038937B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yachtclubporquerolles.fr/resultats-regates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ycf-club.fr/en-mer/cdp2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3"/>
  <sheetViews>
    <sheetView zoomScale="85" zoomScaleNormal="85" workbookViewId="0">
      <selection activeCell="A5" sqref="A5"/>
    </sheetView>
  </sheetViews>
  <sheetFormatPr defaultColWidth="7" defaultRowHeight="20.25" customHeight="1" x14ac:dyDescent="0.25"/>
  <cols>
    <col min="1" max="1" width="5.109375" style="1" customWidth="1"/>
    <col min="2" max="16384" width="7" style="1"/>
  </cols>
  <sheetData>
    <row r="1" spans="1:18" ht="42.75" customHeight="1" x14ac:dyDescent="0.25">
      <c r="F1" s="42" t="s">
        <v>360</v>
      </c>
    </row>
    <row r="2" spans="1:18" s="41" customFormat="1" ht="21.75" customHeight="1" x14ac:dyDescent="0.25">
      <c r="A2" s="40" t="s">
        <v>88</v>
      </c>
    </row>
    <row r="3" spans="1:18" s="41" customFormat="1" ht="21.75" customHeight="1" x14ac:dyDescent="0.25">
      <c r="A3" s="40" t="s">
        <v>762</v>
      </c>
    </row>
    <row r="4" spans="1:18" s="41" customFormat="1" ht="21.75" customHeight="1" x14ac:dyDescent="0.25">
      <c r="A4" s="40" t="s">
        <v>47</v>
      </c>
    </row>
    <row r="5" spans="1:18" s="41" customFormat="1" ht="27.75" customHeight="1" x14ac:dyDescent="0.25">
      <c r="A5" s="40"/>
    </row>
    <row r="6" spans="1:18" ht="20.25" customHeight="1" x14ac:dyDescent="0.25">
      <c r="A6" s="314" t="s">
        <v>16</v>
      </c>
      <c r="B6" s="315"/>
      <c r="C6" s="313" t="s">
        <v>18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</row>
    <row r="7" spans="1:18" ht="20.25" customHeight="1" x14ac:dyDescent="0.25">
      <c r="A7" s="316"/>
      <c r="B7" s="317"/>
      <c r="C7" s="7">
        <v>1</v>
      </c>
      <c r="D7" s="7">
        <v>2</v>
      </c>
      <c r="E7" s="7">
        <v>3</v>
      </c>
      <c r="F7" s="7">
        <v>4</v>
      </c>
      <c r="G7" s="7">
        <v>5</v>
      </c>
      <c r="H7" s="7">
        <v>6</v>
      </c>
      <c r="I7" s="7">
        <v>7</v>
      </c>
      <c r="J7" s="7">
        <v>8</v>
      </c>
      <c r="K7" s="7">
        <v>9</v>
      </c>
      <c r="L7" s="7">
        <v>10</v>
      </c>
      <c r="M7" s="7">
        <v>11</v>
      </c>
      <c r="N7" s="7">
        <v>12</v>
      </c>
      <c r="O7" s="7">
        <v>13</v>
      </c>
      <c r="P7" s="7">
        <v>14</v>
      </c>
      <c r="Q7" s="7">
        <v>15</v>
      </c>
      <c r="R7" s="7">
        <v>16</v>
      </c>
    </row>
    <row r="8" spans="1:18" ht="20.25" customHeight="1" x14ac:dyDescent="0.25">
      <c r="A8" s="312" t="s">
        <v>19</v>
      </c>
      <c r="B8" s="7">
        <v>1</v>
      </c>
      <c r="C8" s="277">
        <f>100*((C$7-$B8+1)/C$7)+50*(LOG(C$7/$B8))</f>
        <v>100</v>
      </c>
      <c r="D8" s="278">
        <f t="shared" ref="D8:R23" si="0">100*((D$7-$B8+1)/D$7)+50*(LOG(D$7/$B8))</f>
        <v>115.05149978319906</v>
      </c>
      <c r="E8" s="216">
        <f t="shared" si="0"/>
        <v>123.85606273598313</v>
      </c>
      <c r="F8" s="215">
        <f t="shared" si="0"/>
        <v>130.10299956639813</v>
      </c>
      <c r="G8" s="215">
        <f t="shared" si="0"/>
        <v>134.94850021680094</v>
      </c>
      <c r="H8" s="215">
        <f t="shared" si="0"/>
        <v>138.90756251918219</v>
      </c>
      <c r="I8" s="216">
        <f t="shared" si="0"/>
        <v>142.25490200071283</v>
      </c>
      <c r="J8" s="215">
        <f t="shared" si="0"/>
        <v>145.15449934959719</v>
      </c>
      <c r="K8" s="215">
        <f t="shared" si="0"/>
        <v>147.71212547196626</v>
      </c>
      <c r="L8" s="215">
        <f t="shared" si="0"/>
        <v>150</v>
      </c>
      <c r="M8" s="215">
        <f t="shared" si="0"/>
        <v>152.06963425791125</v>
      </c>
      <c r="N8" s="215">
        <f t="shared" si="0"/>
        <v>153.95906230238126</v>
      </c>
      <c r="O8" s="215">
        <f t="shared" si="0"/>
        <v>155.69716761534184</v>
      </c>
      <c r="P8" s="215">
        <f t="shared" si="0"/>
        <v>157.30640178391189</v>
      </c>
      <c r="Q8" s="215">
        <f t="shared" si="0"/>
        <v>158.80456295278407</v>
      </c>
      <c r="R8" s="217">
        <f t="shared" si="0"/>
        <v>160.20599913279625</v>
      </c>
    </row>
    <row r="9" spans="1:18" ht="20.25" customHeight="1" x14ac:dyDescent="0.25">
      <c r="A9" s="312"/>
      <c r="B9" s="7">
        <v>2</v>
      </c>
      <c r="C9" s="8"/>
      <c r="D9" s="279">
        <f t="shared" si="0"/>
        <v>50</v>
      </c>
      <c r="E9" s="219">
        <f t="shared" si="0"/>
        <v>75.471229619450725</v>
      </c>
      <c r="F9" s="218">
        <f t="shared" si="0"/>
        <v>90.051499783199063</v>
      </c>
      <c r="G9" s="218">
        <f t="shared" si="0"/>
        <v>99.897000433601875</v>
      </c>
      <c r="H9" s="218">
        <f t="shared" si="0"/>
        <v>107.18939606931647</v>
      </c>
      <c r="I9" s="219">
        <f t="shared" si="0"/>
        <v>112.91768793179949</v>
      </c>
      <c r="J9" s="218">
        <f t="shared" si="0"/>
        <v>117.60299956639813</v>
      </c>
      <c r="K9" s="218">
        <f t="shared" si="0"/>
        <v>121.54951457765607</v>
      </c>
      <c r="L9" s="218">
        <f t="shared" si="0"/>
        <v>124.94850021680094</v>
      </c>
      <c r="M9" s="218">
        <f t="shared" si="0"/>
        <v>127.92722538380309</v>
      </c>
      <c r="N9" s="218">
        <f t="shared" si="0"/>
        <v>130.57422918584882</v>
      </c>
      <c r="O9" s="218">
        <f t="shared" si="0"/>
        <v>132.95336013983507</v>
      </c>
      <c r="P9" s="218">
        <f t="shared" si="0"/>
        <v>135.11204485785569</v>
      </c>
      <c r="Q9" s="218">
        <f t="shared" si="0"/>
        <v>137.08639650291832</v>
      </c>
      <c r="R9" s="220">
        <f t="shared" si="0"/>
        <v>138.90449934959719</v>
      </c>
    </row>
    <row r="10" spans="1:18" ht="20.25" customHeight="1" x14ac:dyDescent="0.25">
      <c r="A10" s="312"/>
      <c r="B10" s="7">
        <v>3</v>
      </c>
      <c r="C10" s="8"/>
      <c r="D10" s="9"/>
      <c r="E10" s="218">
        <f t="shared" si="0"/>
        <v>33.333333333333329</v>
      </c>
      <c r="F10" s="218">
        <f t="shared" si="0"/>
        <v>56.246936830414995</v>
      </c>
      <c r="G10" s="218">
        <f t="shared" si="0"/>
        <v>71.092437480817821</v>
      </c>
      <c r="H10" s="218">
        <f t="shared" si="0"/>
        <v>81.71816644986572</v>
      </c>
      <c r="I10" s="218">
        <f t="shared" si="0"/>
        <v>89.827410693301147</v>
      </c>
      <c r="J10" s="218">
        <f t="shared" si="0"/>
        <v>96.298436613614058</v>
      </c>
      <c r="K10" s="218">
        <f t="shared" si="0"/>
        <v>101.6338405137609</v>
      </c>
      <c r="L10" s="218">
        <f t="shared" si="0"/>
        <v>106.14393726401688</v>
      </c>
      <c r="M10" s="218">
        <f t="shared" si="0"/>
        <v>110.03175334010996</v>
      </c>
      <c r="N10" s="218">
        <f t="shared" si="0"/>
        <v>113.43633289973147</v>
      </c>
      <c r="O10" s="218">
        <f t="shared" si="0"/>
        <v>116.45648949474332</v>
      </c>
      <c r="P10" s="218">
        <f t="shared" si="0"/>
        <v>119.16462476221449</v>
      </c>
      <c r="Q10" s="218">
        <f t="shared" si="0"/>
        <v>121.61516688346762</v>
      </c>
      <c r="R10" s="220">
        <f t="shared" si="0"/>
        <v>123.84993639681312</v>
      </c>
    </row>
    <row r="11" spans="1:18" ht="20.25" customHeight="1" x14ac:dyDescent="0.25">
      <c r="A11" s="312"/>
      <c r="B11" s="7">
        <v>4</v>
      </c>
      <c r="C11" s="8"/>
      <c r="D11" s="9"/>
      <c r="E11" s="9"/>
      <c r="F11" s="218">
        <f t="shared" si="0"/>
        <v>25</v>
      </c>
      <c r="G11" s="218">
        <f t="shared" si="0"/>
        <v>44.845500650402819</v>
      </c>
      <c r="H11" s="218">
        <f t="shared" si="0"/>
        <v>58.80456295278406</v>
      </c>
      <c r="I11" s="218">
        <f t="shared" si="0"/>
        <v>69.29475957717186</v>
      </c>
      <c r="J11" s="218">
        <f t="shared" si="0"/>
        <v>77.551499783199063</v>
      </c>
      <c r="K11" s="218">
        <f t="shared" si="0"/>
        <v>84.275792572234778</v>
      </c>
      <c r="L11" s="218">
        <f t="shared" si="0"/>
        <v>89.897000433601875</v>
      </c>
      <c r="M11" s="218">
        <f t="shared" si="0"/>
        <v>94.693907418785869</v>
      </c>
      <c r="N11" s="218">
        <f t="shared" si="0"/>
        <v>98.85606273598313</v>
      </c>
      <c r="O11" s="218">
        <f t="shared" si="0"/>
        <v>102.51724497202065</v>
      </c>
      <c r="P11" s="218">
        <f t="shared" si="0"/>
        <v>105.77483078894235</v>
      </c>
      <c r="Q11" s="218">
        <f t="shared" si="0"/>
        <v>108.70156338638594</v>
      </c>
      <c r="R11" s="220">
        <f t="shared" si="0"/>
        <v>111.35299956639813</v>
      </c>
    </row>
    <row r="12" spans="1:18" ht="20.25" customHeight="1" x14ac:dyDescent="0.25">
      <c r="A12" s="312"/>
      <c r="B12" s="7">
        <v>5</v>
      </c>
      <c r="C12" s="8"/>
      <c r="D12" s="9"/>
      <c r="E12" s="9"/>
      <c r="F12" s="9"/>
      <c r="G12" s="218">
        <f t="shared" si="0"/>
        <v>20</v>
      </c>
      <c r="H12" s="218">
        <f t="shared" si="0"/>
        <v>37.29239563571457</v>
      </c>
      <c r="I12" s="218">
        <f t="shared" si="0"/>
        <v>50.163544641054756</v>
      </c>
      <c r="J12" s="218">
        <f t="shared" si="0"/>
        <v>60.205999132796236</v>
      </c>
      <c r="K12" s="218">
        <f t="shared" si="0"/>
        <v>68.319180810720866</v>
      </c>
      <c r="L12" s="218">
        <f t="shared" si="0"/>
        <v>75.051499783199063</v>
      </c>
      <c r="M12" s="218">
        <f t="shared" si="0"/>
        <v>80.75749767747395</v>
      </c>
      <c r="N12" s="218">
        <f t="shared" si="0"/>
        <v>85.677228752246961</v>
      </c>
      <c r="O12" s="218">
        <f t="shared" si="0"/>
        <v>89.979436629310129</v>
      </c>
      <c r="P12" s="218">
        <f t="shared" si="0"/>
        <v>93.786472995682388</v>
      </c>
      <c r="Q12" s="218">
        <f t="shared" si="0"/>
        <v>97.189396069316444</v>
      </c>
      <c r="R12" s="220">
        <f t="shared" si="0"/>
        <v>100.2574989159953</v>
      </c>
    </row>
    <row r="13" spans="1:18" ht="20.25" customHeight="1" x14ac:dyDescent="0.25">
      <c r="A13" s="312"/>
      <c r="B13" s="7">
        <v>6</v>
      </c>
      <c r="C13" s="8"/>
      <c r="D13" s="9"/>
      <c r="E13" s="9"/>
      <c r="F13" s="9"/>
      <c r="G13" s="9"/>
      <c r="H13" s="218">
        <f t="shared" si="0"/>
        <v>16.666666666666664</v>
      </c>
      <c r="I13" s="218">
        <f t="shared" si="0"/>
        <v>31.91876805295923</v>
      </c>
      <c r="J13" s="218">
        <f t="shared" si="0"/>
        <v>43.746936830414995</v>
      </c>
      <c r="K13" s="218">
        <f t="shared" si="0"/>
        <v>53.249007397228503</v>
      </c>
      <c r="L13" s="218">
        <f t="shared" si="0"/>
        <v>61.092437480817821</v>
      </c>
      <c r="M13" s="218">
        <f t="shared" si="0"/>
        <v>67.707526284183615</v>
      </c>
      <c r="N13" s="218">
        <f t="shared" si="0"/>
        <v>73.384833116532391</v>
      </c>
      <c r="O13" s="218">
        <f t="shared" si="0"/>
        <v>78.328066634621194</v>
      </c>
      <c r="P13" s="218">
        <f t="shared" si="0"/>
        <v>82.684553550444008</v>
      </c>
      <c r="Q13" s="218">
        <f t="shared" si="0"/>
        <v>86.563667100268532</v>
      </c>
      <c r="R13" s="220">
        <f t="shared" si="0"/>
        <v>90.048436613614058</v>
      </c>
    </row>
    <row r="14" spans="1:18" ht="20.25" customHeight="1" x14ac:dyDescent="0.25">
      <c r="A14" s="312"/>
      <c r="B14" s="7">
        <v>7</v>
      </c>
      <c r="C14" s="8"/>
      <c r="D14" s="9"/>
      <c r="E14" s="9"/>
      <c r="F14" s="9"/>
      <c r="G14" s="9"/>
      <c r="H14" s="9"/>
      <c r="I14" s="218">
        <f t="shared" si="0"/>
        <v>14.285714285714285</v>
      </c>
      <c r="J14" s="218">
        <f t="shared" si="0"/>
        <v>27.899597348884335</v>
      </c>
      <c r="K14" s="218">
        <f t="shared" si="0"/>
        <v>38.790556804586728</v>
      </c>
      <c r="L14" s="218">
        <f t="shared" si="0"/>
        <v>47.745097999287161</v>
      </c>
      <c r="M14" s="218">
        <f t="shared" si="0"/>
        <v>55.269277711743861</v>
      </c>
      <c r="N14" s="218">
        <f t="shared" si="0"/>
        <v>61.704160301668395</v>
      </c>
      <c r="O14" s="218">
        <f t="shared" si="0"/>
        <v>67.288419460782848</v>
      </c>
      <c r="P14" s="218">
        <f t="shared" si="0"/>
        <v>72.194356926056201</v>
      </c>
      <c r="Q14" s="218">
        <f t="shared" si="0"/>
        <v>76.549660952071221</v>
      </c>
      <c r="R14" s="220">
        <f t="shared" si="0"/>
        <v>80.45109713208339</v>
      </c>
    </row>
    <row r="15" spans="1:18" ht="20.25" customHeight="1" x14ac:dyDescent="0.25">
      <c r="A15" s="312"/>
      <c r="B15" s="7">
        <v>8</v>
      </c>
      <c r="C15" s="8"/>
      <c r="D15" s="9"/>
      <c r="E15" s="9"/>
      <c r="F15" s="9"/>
      <c r="G15" s="9"/>
      <c r="H15" s="9"/>
      <c r="I15" s="9"/>
      <c r="J15" s="218">
        <f t="shared" si="0"/>
        <v>12.5</v>
      </c>
      <c r="K15" s="218">
        <f t="shared" si="0"/>
        <v>24.779848344591286</v>
      </c>
      <c r="L15" s="218">
        <f t="shared" si="0"/>
        <v>34.845500650402819</v>
      </c>
      <c r="M15" s="218">
        <f t="shared" si="0"/>
        <v>43.27877127195044</v>
      </c>
      <c r="N15" s="218">
        <f t="shared" si="0"/>
        <v>50.471229619450732</v>
      </c>
      <c r="O15" s="218">
        <f t="shared" si="0"/>
        <v>56.696514419590812</v>
      </c>
      <c r="P15" s="218">
        <f t="shared" si="0"/>
        <v>62.151902434314721</v>
      </c>
      <c r="Q15" s="218">
        <f t="shared" si="0"/>
        <v>66.983396936520222</v>
      </c>
      <c r="R15" s="220">
        <f t="shared" si="0"/>
        <v>71.301499783199063</v>
      </c>
    </row>
    <row r="16" spans="1:18" ht="20.25" customHeight="1" x14ac:dyDescent="0.25">
      <c r="A16" s="312"/>
      <c r="B16" s="7">
        <v>9</v>
      </c>
      <c r="C16" s="8"/>
      <c r="D16" s="16"/>
      <c r="E16" s="9"/>
      <c r="F16" s="9"/>
      <c r="G16" s="9"/>
      <c r="H16" s="9"/>
      <c r="I16" s="9"/>
      <c r="J16" s="9"/>
      <c r="K16" s="218">
        <f t="shared" si="0"/>
        <v>11.111111111111111</v>
      </c>
      <c r="L16" s="218">
        <f t="shared" si="0"/>
        <v>22.287874528033758</v>
      </c>
      <c r="M16" s="218">
        <f t="shared" si="0"/>
        <v>31.630236058672281</v>
      </c>
      <c r="N16" s="218">
        <f t="shared" si="0"/>
        <v>39.580270163748324</v>
      </c>
      <c r="O16" s="218">
        <f t="shared" si="0"/>
        <v>46.446580604914061</v>
      </c>
      <c r="P16" s="218">
        <f t="shared" si="0"/>
        <v>52.45141916908851</v>
      </c>
      <c r="Q16" s="218">
        <f t="shared" si="0"/>
        <v>57.759104147484486</v>
      </c>
      <c r="R16" s="220">
        <f t="shared" si="0"/>
        <v>62.493873660829991</v>
      </c>
    </row>
    <row r="17" spans="1:18" ht="20.25" customHeight="1" x14ac:dyDescent="0.25">
      <c r="A17" s="312"/>
      <c r="B17" s="7">
        <v>10</v>
      </c>
      <c r="C17" s="8"/>
      <c r="D17" s="17"/>
      <c r="E17" s="10"/>
      <c r="F17" s="10"/>
      <c r="G17" s="10"/>
      <c r="H17" s="10"/>
      <c r="I17" s="10"/>
      <c r="J17" s="10"/>
      <c r="K17" s="9"/>
      <c r="L17" s="218">
        <f t="shared" si="0"/>
        <v>10</v>
      </c>
      <c r="M17" s="218">
        <f t="shared" si="0"/>
        <v>20.251452439729437</v>
      </c>
      <c r="N17" s="218">
        <f t="shared" si="0"/>
        <v>28.959062302381241</v>
      </c>
      <c r="O17" s="218">
        <f t="shared" si="0"/>
        <v>36.466398384572607</v>
      </c>
      <c r="P17" s="218">
        <f t="shared" si="0"/>
        <v>43.020687498197617</v>
      </c>
      <c r="Q17" s="218">
        <f t="shared" si="0"/>
        <v>48.80456295278406</v>
      </c>
      <c r="R17" s="220">
        <f t="shared" si="0"/>
        <v>53.955999132796236</v>
      </c>
    </row>
    <row r="18" spans="1:18" ht="20.25" customHeight="1" x14ac:dyDescent="0.25">
      <c r="A18" s="312"/>
      <c r="B18" s="7">
        <v>11</v>
      </c>
      <c r="C18" s="8"/>
      <c r="D18" s="318" t="s">
        <v>17</v>
      </c>
      <c r="E18" s="319"/>
      <c r="F18" s="319"/>
      <c r="G18" s="319"/>
      <c r="H18" s="319"/>
      <c r="I18" s="319"/>
      <c r="J18" s="320"/>
      <c r="K18" s="9"/>
      <c r="L18" s="9"/>
      <c r="M18" s="218">
        <f t="shared" si="0"/>
        <v>9.0909090909090917</v>
      </c>
      <c r="N18" s="218">
        <f t="shared" si="0"/>
        <v>18.556094711136652</v>
      </c>
      <c r="O18" s="218">
        <f t="shared" si="0"/>
        <v>26.704456434353663</v>
      </c>
      <c r="P18" s="218">
        <f t="shared" si="0"/>
        <v>33.808196097429217</v>
      </c>
      <c r="Q18" s="218">
        <f t="shared" si="0"/>
        <v>40.068262028206135</v>
      </c>
      <c r="R18" s="220">
        <f t="shared" si="0"/>
        <v>45.63636487488499</v>
      </c>
    </row>
    <row r="19" spans="1:18" ht="20.25" customHeight="1" x14ac:dyDescent="0.25">
      <c r="A19" s="312"/>
      <c r="B19" s="7">
        <v>12</v>
      </c>
      <c r="C19" s="8"/>
      <c r="D19" s="321" t="s">
        <v>361</v>
      </c>
      <c r="E19" s="322"/>
      <c r="F19" s="322"/>
      <c r="G19" s="322"/>
      <c r="H19" s="322"/>
      <c r="I19" s="322"/>
      <c r="J19" s="323"/>
      <c r="K19" s="9"/>
      <c r="L19" s="9"/>
      <c r="M19" s="9"/>
      <c r="N19" s="218">
        <f t="shared" si="0"/>
        <v>8.3333333333333321</v>
      </c>
      <c r="O19" s="218">
        <f t="shared" si="0"/>
        <v>17.122720697575982</v>
      </c>
      <c r="P19" s="218">
        <f t="shared" si="0"/>
        <v>24.775910910102088</v>
      </c>
      <c r="Q19" s="218">
        <f t="shared" si="0"/>
        <v>31.51216731706949</v>
      </c>
      <c r="R19" s="220">
        <f t="shared" si="0"/>
        <v>37.496936830414995</v>
      </c>
    </row>
    <row r="20" spans="1:18" ht="20.25" customHeight="1" x14ac:dyDescent="0.25">
      <c r="A20" s="312"/>
      <c r="B20" s="7">
        <v>13</v>
      </c>
      <c r="C20" s="8"/>
      <c r="D20" s="3"/>
      <c r="E20" s="3"/>
      <c r="F20" s="3"/>
      <c r="G20" s="3"/>
      <c r="H20" s="3"/>
      <c r="I20" s="3"/>
      <c r="J20" s="3"/>
      <c r="K20" s="9"/>
      <c r="L20" s="9"/>
      <c r="M20" s="9"/>
      <c r="N20" s="9"/>
      <c r="O20" s="218">
        <f t="shared" si="0"/>
        <v>7.6923076923076925</v>
      </c>
      <c r="P20" s="218">
        <f t="shared" si="0"/>
        <v>15.894948454284346</v>
      </c>
      <c r="Q20" s="218">
        <f t="shared" si="0"/>
        <v>23.10739533744222</v>
      </c>
      <c r="R20" s="220">
        <f t="shared" si="0"/>
        <v>29.508831517454404</v>
      </c>
    </row>
    <row r="21" spans="1:18" ht="20.25" customHeight="1" x14ac:dyDescent="0.25">
      <c r="A21" s="312"/>
      <c r="B21" s="7">
        <v>14</v>
      </c>
      <c r="C21" s="8"/>
      <c r="D21" s="267" t="s">
        <v>543</v>
      </c>
      <c r="E21" s="4"/>
      <c r="F21" s="4"/>
      <c r="G21" s="4"/>
      <c r="H21" s="4"/>
      <c r="I21" s="4"/>
      <c r="J21" s="5"/>
      <c r="K21" s="9"/>
      <c r="L21" s="9"/>
      <c r="M21" s="9"/>
      <c r="N21" s="9"/>
      <c r="O21" s="15"/>
      <c r="P21" s="218">
        <f t="shared" si="0"/>
        <v>7.1428571428571423</v>
      </c>
      <c r="Q21" s="218">
        <f t="shared" si="0"/>
        <v>14.831494502205494</v>
      </c>
      <c r="R21" s="220">
        <f t="shared" si="0"/>
        <v>21.649597348884335</v>
      </c>
    </row>
    <row r="22" spans="1:18" ht="20.25" customHeight="1" x14ac:dyDescent="0.25">
      <c r="A22" s="312"/>
      <c r="B22" s="7">
        <v>15</v>
      </c>
      <c r="C22" s="11"/>
      <c r="D22" s="266" t="s">
        <v>542</v>
      </c>
      <c r="E22" s="2"/>
      <c r="F22" s="2"/>
      <c r="G22" s="2"/>
      <c r="H22" s="2"/>
      <c r="I22" s="2"/>
      <c r="J22" s="6"/>
      <c r="K22" s="13"/>
      <c r="L22" s="13"/>
      <c r="M22" s="13"/>
      <c r="N22" s="13"/>
      <c r="O22" s="13"/>
      <c r="P22" s="13"/>
      <c r="Q22" s="218">
        <f t="shared" si="0"/>
        <v>6.666666666666667</v>
      </c>
      <c r="R22" s="220">
        <f t="shared" si="0"/>
        <v>13.901436180012176</v>
      </c>
    </row>
    <row r="23" spans="1:18" ht="20.25" customHeight="1" x14ac:dyDescent="0.25">
      <c r="A23" s="312"/>
      <c r="B23" s="7">
        <v>16</v>
      </c>
      <c r="C23" s="12"/>
      <c r="D23" s="2"/>
      <c r="E23" s="2"/>
      <c r="F23" s="2"/>
      <c r="G23" s="2"/>
      <c r="H23" s="2"/>
      <c r="I23" s="2"/>
      <c r="J23" s="2"/>
      <c r="K23" s="14"/>
      <c r="L23" s="14"/>
      <c r="M23" s="14"/>
      <c r="N23" s="14"/>
      <c r="O23" s="14"/>
      <c r="P23" s="268" t="s">
        <v>558</v>
      </c>
      <c r="Q23" s="14"/>
      <c r="R23" s="221">
        <f t="shared" si="0"/>
        <v>6.25</v>
      </c>
    </row>
  </sheetData>
  <mergeCells count="5">
    <mergeCell ref="A8:A23"/>
    <mergeCell ref="C6:R6"/>
    <mergeCell ref="A6:B7"/>
    <mergeCell ref="D18:J18"/>
    <mergeCell ref="D19:J19"/>
  </mergeCells>
  <phoneticPr fontId="5" type="noConversion"/>
  <pageMargins left="0.95" right="0.78740157499999996" top="0.71" bottom="0.38" header="0.4921259845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7"/>
  <sheetViews>
    <sheetView zoomScale="70" zoomScaleNormal="70" workbookViewId="0"/>
  </sheetViews>
  <sheetFormatPr defaultColWidth="11.44140625" defaultRowHeight="13.2" x14ac:dyDescent="0.25"/>
  <cols>
    <col min="1" max="1" width="5.5546875" style="100" customWidth="1"/>
    <col min="2" max="2" width="9.5546875" style="99" customWidth="1"/>
    <col min="3" max="3" width="20.109375" style="99" customWidth="1"/>
    <col min="4" max="4" width="26.88671875" style="103" bestFit="1" customWidth="1"/>
    <col min="5" max="5" width="1.33203125" style="57" customWidth="1"/>
    <col min="6" max="6" width="8.33203125" style="22" customWidth="1"/>
    <col min="7" max="7" width="7.44140625" style="28" customWidth="1"/>
    <col min="8" max="8" width="5.109375" style="18" bestFit="1" customWidth="1"/>
    <col min="9" max="9" width="5.5546875" style="24" customWidth="1"/>
    <col min="10" max="10" width="5.5546875" style="27" customWidth="1"/>
    <col min="11" max="11" width="5.5546875" style="25" customWidth="1"/>
    <col min="12" max="12" width="5.5546875" style="28" customWidth="1"/>
    <col min="13" max="13" width="5.5546875" style="25" customWidth="1"/>
    <col min="14" max="14" width="5.5546875" style="28" customWidth="1"/>
    <col min="15" max="15" width="11" style="25" customWidth="1"/>
    <col min="16" max="16" width="14.109375" style="25" customWidth="1"/>
    <col min="17" max="17" width="1.6640625" style="57" customWidth="1"/>
    <col min="18" max="18" width="9.33203125" style="190" customWidth="1"/>
    <col min="19" max="19" width="11.44140625" style="166"/>
    <col min="20" max="20" width="20.5546875" style="166" customWidth="1"/>
    <col min="21" max="21" width="23.6640625" style="166" customWidth="1"/>
    <col min="22" max="22" width="5.33203125" style="28" customWidth="1"/>
    <col min="23" max="23" width="10.44140625" style="166" customWidth="1"/>
    <col min="24" max="24" width="6.44140625" style="166" customWidth="1"/>
    <col min="25" max="26" width="8.88671875" style="166" customWidth="1"/>
    <col min="27" max="16384" width="11.44140625" style="57"/>
  </cols>
  <sheetData>
    <row r="1" spans="1:26" s="99" customFormat="1" ht="17.399999999999999" x14ac:dyDescent="0.25">
      <c r="A1" s="100"/>
      <c r="B1" s="184" t="s">
        <v>556</v>
      </c>
      <c r="C1" s="185"/>
      <c r="D1" s="103"/>
      <c r="E1" s="57"/>
      <c r="G1" s="28"/>
      <c r="H1" s="186" t="s">
        <v>297</v>
      </c>
      <c r="I1" s="24"/>
      <c r="J1" s="27"/>
      <c r="K1" s="25"/>
      <c r="L1" s="28"/>
      <c r="M1" s="25"/>
      <c r="N1" s="28"/>
      <c r="O1" s="25"/>
      <c r="P1" s="25"/>
      <c r="R1" s="186" t="s">
        <v>555</v>
      </c>
      <c r="S1" s="166"/>
      <c r="T1" s="166"/>
      <c r="U1" s="166"/>
      <c r="V1" s="28"/>
      <c r="W1" s="166"/>
      <c r="X1" s="166"/>
      <c r="Y1" s="166"/>
      <c r="Z1" s="166"/>
    </row>
    <row r="2" spans="1:26" s="99" customFormat="1" x14ac:dyDescent="0.25">
      <c r="S2" s="166"/>
      <c r="T2" s="166"/>
      <c r="U2" s="166"/>
      <c r="V2" s="28"/>
      <c r="W2" s="166"/>
      <c r="X2" s="166"/>
      <c r="Y2" s="166"/>
      <c r="Z2" s="166"/>
    </row>
    <row r="3" spans="1:26" s="99" customFormat="1" ht="36.75" customHeight="1" x14ac:dyDescent="0.25">
      <c r="A3" s="19" t="s">
        <v>20</v>
      </c>
      <c r="B3" s="19" t="s">
        <v>21</v>
      </c>
      <c r="C3" s="19" t="s">
        <v>22</v>
      </c>
      <c r="D3" s="71" t="s">
        <v>31</v>
      </c>
      <c r="E3" s="57"/>
      <c r="F3" s="19" t="s">
        <v>29</v>
      </c>
      <c r="G3" s="19" t="s">
        <v>28</v>
      </c>
      <c r="H3" s="19" t="s">
        <v>24</v>
      </c>
      <c r="I3" s="344" t="s">
        <v>32</v>
      </c>
      <c r="J3" s="345"/>
      <c r="K3" s="344" t="s">
        <v>33</v>
      </c>
      <c r="L3" s="345"/>
      <c r="M3" s="344" t="s">
        <v>34</v>
      </c>
      <c r="N3" s="345"/>
      <c r="O3" s="19" t="s">
        <v>30</v>
      </c>
      <c r="P3" s="182"/>
      <c r="R3" s="126" t="s">
        <v>3</v>
      </c>
      <c r="S3" s="126" t="s">
        <v>21</v>
      </c>
      <c r="T3" s="126" t="s">
        <v>22</v>
      </c>
      <c r="U3" s="126" t="s">
        <v>23</v>
      </c>
      <c r="V3" s="127" t="s">
        <v>4</v>
      </c>
      <c r="W3" s="128" t="s">
        <v>54</v>
      </c>
      <c r="X3" s="129" t="s">
        <v>0</v>
      </c>
      <c r="Y3" s="130" t="s">
        <v>8</v>
      </c>
      <c r="Z3" s="130" t="s">
        <v>1</v>
      </c>
    </row>
    <row r="4" spans="1:26" s="99" customFormat="1" ht="17.25" customHeight="1" x14ac:dyDescent="0.25">
      <c r="A4" s="19">
        <v>1</v>
      </c>
      <c r="B4" s="21" t="s">
        <v>544</v>
      </c>
      <c r="C4" s="20" t="s">
        <v>120</v>
      </c>
      <c r="D4" s="187" t="s">
        <v>545</v>
      </c>
      <c r="E4" s="57"/>
      <c r="F4" s="128" t="s">
        <v>433</v>
      </c>
      <c r="G4" s="21">
        <v>8</v>
      </c>
      <c r="H4" s="21" t="s">
        <v>139</v>
      </c>
      <c r="I4" s="178">
        <v>1</v>
      </c>
      <c r="J4" s="238">
        <f>IF(OR(I4="DSQ",I4="RAF",I4="DNC",I4="DPG"),0,IF(OR(I4="DNS",I4="DNF"),100*(($G4-$G4+1)/$G4)+50*(LOG($G4/$G4)),100*(($G4-I4+1)/$G4)+50*(LOG($G4/I4))))</f>
        <v>145.15449934959719</v>
      </c>
      <c r="K4" s="178">
        <v>1</v>
      </c>
      <c r="L4" s="238">
        <f>IF(OR(K4="DSQ",K4="RAF",K4="DNC",K4="DPG"),0,IF(OR(K4="DNS",K4="DNF"),100*(($G4-$G4+1)/$G4)+50*(LOG($G4/$G4)),100*(($G4-K4+1)/$G4)+50*(LOG($G4/K4))))</f>
        <v>145.15449934959719</v>
      </c>
      <c r="M4" s="192">
        <v>1</v>
      </c>
      <c r="N4" s="238">
        <f>IF(OR(M4="DSQ",M4="RAF",M4="DNC",M4="DPG"),0,IF(OR(M4="DNS",M4="DNF"),100*(($G4-$G4+1)/$G4)+50*(LOG($G4/$G4)),100*(($G4-M4+1)/$G4)+50*(LOG($G4/M4))))</f>
        <v>145.15449934959719</v>
      </c>
      <c r="O4" s="240">
        <f>J4+L4+N4</f>
        <v>435.46349804879156</v>
      </c>
      <c r="P4" s="183"/>
      <c r="R4" s="128" t="s">
        <v>433</v>
      </c>
      <c r="S4" s="188" t="s">
        <v>544</v>
      </c>
      <c r="T4" s="50" t="s">
        <v>120</v>
      </c>
      <c r="U4" s="173" t="s">
        <v>545</v>
      </c>
      <c r="V4" s="189" t="s">
        <v>139</v>
      </c>
      <c r="W4" s="128" t="s">
        <v>439</v>
      </c>
      <c r="X4" s="251">
        <v>1</v>
      </c>
      <c r="Y4" s="251">
        <v>1</v>
      </c>
      <c r="Z4" s="251">
        <v>1</v>
      </c>
    </row>
    <row r="5" spans="1:26" s="99" customFormat="1" ht="17.25" customHeight="1" x14ac:dyDescent="0.25">
      <c r="A5" s="19">
        <v>2</v>
      </c>
      <c r="B5" s="21" t="s">
        <v>546</v>
      </c>
      <c r="C5" s="20" t="s">
        <v>294</v>
      </c>
      <c r="D5" s="187" t="s">
        <v>547</v>
      </c>
      <c r="E5" s="57"/>
      <c r="F5" s="128" t="s">
        <v>435</v>
      </c>
      <c r="G5" s="21">
        <v>8</v>
      </c>
      <c r="H5" s="21" t="s">
        <v>139</v>
      </c>
      <c r="I5" s="178">
        <v>2</v>
      </c>
      <c r="J5" s="238">
        <f t="shared" ref="J5:L10" si="0">IF(OR(I5="DSQ",I5="RAF",I5="DNC",I5="DPG"),0,IF(OR(I5="DNS",I5="DNF"),100*(($G5-$G5+1)/$G5)+50*(LOG($G5/$G5)),100*(($G5-I5+1)/$G5)+50*(LOG($G5/I5))))</f>
        <v>117.60299956639813</v>
      </c>
      <c r="K5" s="178">
        <v>3</v>
      </c>
      <c r="L5" s="238">
        <f t="shared" si="0"/>
        <v>96.298436613614058</v>
      </c>
      <c r="M5" s="192">
        <v>2</v>
      </c>
      <c r="N5" s="238">
        <f t="shared" ref="N5" si="1">IF(OR(M5="DSQ",M5="RAF",M5="DNC",M5="DPG"),0,IF(OR(M5="DNS",M5="DNF"),100*(($G5-$G5+1)/$G5)+50*(LOG($G5/$G5)),100*(($G5-M5+1)/$G5)+50*(LOG($G5/M5))))</f>
        <v>117.60299956639813</v>
      </c>
      <c r="O5" s="240">
        <f t="shared" ref="O5:O10" si="2">J5+L5+N5</f>
        <v>331.50443574641031</v>
      </c>
      <c r="P5" s="183"/>
      <c r="R5" s="128" t="s">
        <v>435</v>
      </c>
      <c r="S5" s="188" t="s">
        <v>546</v>
      </c>
      <c r="T5" s="50" t="s">
        <v>294</v>
      </c>
      <c r="U5" s="173" t="s">
        <v>547</v>
      </c>
      <c r="V5" s="189" t="s">
        <v>139</v>
      </c>
      <c r="W5" s="128" t="s">
        <v>448</v>
      </c>
      <c r="X5" s="251">
        <v>2</v>
      </c>
      <c r="Y5" s="251">
        <v>3</v>
      </c>
      <c r="Z5" s="251">
        <v>2</v>
      </c>
    </row>
    <row r="6" spans="1:26" s="99" customFormat="1" ht="17.25" customHeight="1" x14ac:dyDescent="0.25">
      <c r="A6" s="19">
        <v>3</v>
      </c>
      <c r="B6" s="21" t="s">
        <v>548</v>
      </c>
      <c r="C6" s="20" t="s">
        <v>137</v>
      </c>
      <c r="D6" s="187" t="s">
        <v>549</v>
      </c>
      <c r="E6" s="57"/>
      <c r="F6" s="128" t="s">
        <v>439</v>
      </c>
      <c r="G6" s="21">
        <v>8</v>
      </c>
      <c r="H6" s="21" t="s">
        <v>139</v>
      </c>
      <c r="I6" s="178">
        <v>3</v>
      </c>
      <c r="J6" s="238">
        <f t="shared" si="0"/>
        <v>96.298436613614058</v>
      </c>
      <c r="K6" s="178">
        <v>2</v>
      </c>
      <c r="L6" s="238">
        <f t="shared" si="0"/>
        <v>117.60299956639813</v>
      </c>
      <c r="M6" s="192">
        <v>5</v>
      </c>
      <c r="N6" s="238">
        <f t="shared" ref="N6" si="3">IF(OR(M6="DSQ",M6="RAF",M6="DNC",M6="DPG"),0,IF(OR(M6="DNS",M6="DNF"),100*(($G6-$G6+1)/$G6)+50*(LOG($G6/$G6)),100*(($G6-M6+1)/$G6)+50*(LOG($G6/M6))))</f>
        <v>60.205999132796236</v>
      </c>
      <c r="O6" s="240">
        <f t="shared" si="2"/>
        <v>274.10743531280843</v>
      </c>
      <c r="P6" s="183"/>
      <c r="R6" s="128" t="s">
        <v>439</v>
      </c>
      <c r="S6" s="188" t="s">
        <v>548</v>
      </c>
      <c r="T6" s="50" t="s">
        <v>137</v>
      </c>
      <c r="U6" s="173" t="s">
        <v>549</v>
      </c>
      <c r="V6" s="189" t="s">
        <v>139</v>
      </c>
      <c r="W6" s="128" t="s">
        <v>423</v>
      </c>
      <c r="X6" s="251">
        <v>3</v>
      </c>
      <c r="Y6" s="251">
        <v>2</v>
      </c>
      <c r="Z6" s="251">
        <v>5</v>
      </c>
    </row>
    <row r="7" spans="1:26" s="99" customFormat="1" ht="17.25" customHeight="1" x14ac:dyDescent="0.25">
      <c r="A7" s="19">
        <v>4</v>
      </c>
      <c r="B7" s="21" t="s">
        <v>550</v>
      </c>
      <c r="C7" s="20" t="s">
        <v>295</v>
      </c>
      <c r="D7" s="187" t="s">
        <v>296</v>
      </c>
      <c r="E7" s="57"/>
      <c r="F7" s="128" t="s">
        <v>441</v>
      </c>
      <c r="G7" s="21">
        <v>8</v>
      </c>
      <c r="H7" s="21" t="s">
        <v>139</v>
      </c>
      <c r="I7" s="178">
        <v>4</v>
      </c>
      <c r="J7" s="238">
        <f t="shared" si="0"/>
        <v>77.551499783199063</v>
      </c>
      <c r="K7" s="178">
        <v>4</v>
      </c>
      <c r="L7" s="238">
        <f t="shared" si="0"/>
        <v>77.551499783199063</v>
      </c>
      <c r="M7" s="192">
        <v>4</v>
      </c>
      <c r="N7" s="238">
        <f t="shared" ref="N7" si="4">IF(OR(M7="DSQ",M7="RAF",M7="DNC",M7="DPG"),0,IF(OR(M7="DNS",M7="DNF"),100*(($G7-$G7+1)/$G7)+50*(LOG($G7/$G7)),100*(($G7-M7+1)/$G7)+50*(LOG($G7/M7))))</f>
        <v>77.551499783199063</v>
      </c>
      <c r="O7" s="240">
        <f t="shared" si="2"/>
        <v>232.65449934959719</v>
      </c>
      <c r="P7" s="183"/>
      <c r="R7" s="128" t="s">
        <v>441</v>
      </c>
      <c r="S7" s="188" t="s">
        <v>550</v>
      </c>
      <c r="T7" s="50" t="s">
        <v>295</v>
      </c>
      <c r="U7" s="173" t="s">
        <v>296</v>
      </c>
      <c r="V7" s="189" t="s">
        <v>139</v>
      </c>
      <c r="W7" s="128" t="s">
        <v>535</v>
      </c>
      <c r="X7" s="251">
        <v>4</v>
      </c>
      <c r="Y7" s="251">
        <v>4</v>
      </c>
      <c r="Z7" s="251">
        <v>4</v>
      </c>
    </row>
    <row r="8" spans="1:26" s="99" customFormat="1" ht="17.25" customHeight="1" x14ac:dyDescent="0.25">
      <c r="A8" s="19">
        <v>5</v>
      </c>
      <c r="B8" s="21" t="s">
        <v>138</v>
      </c>
      <c r="C8" s="20" t="s">
        <v>97</v>
      </c>
      <c r="D8" s="187" t="s">
        <v>426</v>
      </c>
      <c r="E8" s="57"/>
      <c r="F8" s="128" t="s">
        <v>443</v>
      </c>
      <c r="G8" s="21">
        <v>8</v>
      </c>
      <c r="H8" s="21" t="s">
        <v>139</v>
      </c>
      <c r="I8" s="178">
        <v>6</v>
      </c>
      <c r="J8" s="238">
        <f t="shared" si="0"/>
        <v>43.746936830414995</v>
      </c>
      <c r="K8" s="178">
        <v>5</v>
      </c>
      <c r="L8" s="238">
        <f t="shared" si="0"/>
        <v>60.205999132796236</v>
      </c>
      <c r="M8" s="192">
        <v>3</v>
      </c>
      <c r="N8" s="238">
        <f t="shared" ref="N8" si="5">IF(OR(M8="DSQ",M8="RAF",M8="DNC",M8="DPG"),0,IF(OR(M8="DNS",M8="DNF"),100*(($G8-$G8+1)/$G8)+50*(LOG($G8/$G8)),100*(($G8-M8+1)/$G8)+50*(LOG($G8/M8))))</f>
        <v>96.298436613614058</v>
      </c>
      <c r="O8" s="240">
        <f t="shared" si="2"/>
        <v>200.2513725768253</v>
      </c>
      <c r="P8" s="183"/>
      <c r="R8" s="128" t="s">
        <v>443</v>
      </c>
      <c r="S8" s="188" t="s">
        <v>138</v>
      </c>
      <c r="T8" s="50" t="s">
        <v>97</v>
      </c>
      <c r="U8" s="173" t="s">
        <v>426</v>
      </c>
      <c r="V8" s="189" t="s">
        <v>139</v>
      </c>
      <c r="W8" s="128" t="s">
        <v>537</v>
      </c>
      <c r="X8" s="251">
        <v>6</v>
      </c>
      <c r="Y8" s="251">
        <v>5</v>
      </c>
      <c r="Z8" s="251">
        <v>3</v>
      </c>
    </row>
    <row r="9" spans="1:26" s="99" customFormat="1" ht="17.25" customHeight="1" x14ac:dyDescent="0.25">
      <c r="A9" s="19">
        <v>6</v>
      </c>
      <c r="B9" s="21" t="s">
        <v>551</v>
      </c>
      <c r="C9" s="20" t="s">
        <v>552</v>
      </c>
      <c r="D9" s="187" t="s">
        <v>553</v>
      </c>
      <c r="E9" s="57"/>
      <c r="F9" s="128" t="s">
        <v>445</v>
      </c>
      <c r="G9" s="21">
        <v>8</v>
      </c>
      <c r="H9" s="21" t="s">
        <v>139</v>
      </c>
      <c r="I9" s="178">
        <v>5</v>
      </c>
      <c r="J9" s="238">
        <f t="shared" si="0"/>
        <v>60.205999132796236</v>
      </c>
      <c r="K9" s="178">
        <v>6</v>
      </c>
      <c r="L9" s="238">
        <f t="shared" si="0"/>
        <v>43.746936830414995</v>
      </c>
      <c r="M9" s="192" t="s">
        <v>26</v>
      </c>
      <c r="N9" s="238">
        <f t="shared" ref="N9" si="6">IF(OR(M9="DSQ",M9="RAF",M9="DNC",M9="DPG"),0,IF(OR(M9="DNS",M9="DNF"),100*(($G9-$G9+1)/$G9)+50*(LOG($G9/$G9)),100*(($G9-M9+1)/$G9)+50*(LOG($G9/M9))))</f>
        <v>0</v>
      </c>
      <c r="O9" s="240">
        <f t="shared" si="2"/>
        <v>103.95293596321123</v>
      </c>
      <c r="P9" s="183"/>
      <c r="R9" s="128" t="s">
        <v>445</v>
      </c>
      <c r="S9" s="188" t="s">
        <v>551</v>
      </c>
      <c r="T9" s="50" t="s">
        <v>552</v>
      </c>
      <c r="U9" s="173" t="s">
        <v>553</v>
      </c>
      <c r="V9" s="189" t="s">
        <v>139</v>
      </c>
      <c r="W9" s="128" t="s">
        <v>538</v>
      </c>
      <c r="X9" s="251">
        <v>5</v>
      </c>
      <c r="Y9" s="251">
        <v>6</v>
      </c>
      <c r="Z9" s="251" t="s">
        <v>26</v>
      </c>
    </row>
    <row r="10" spans="1:26" s="99" customFormat="1" ht="17.25" customHeight="1" x14ac:dyDescent="0.25">
      <c r="A10" s="19">
        <v>7</v>
      </c>
      <c r="B10" s="21" t="s">
        <v>537</v>
      </c>
      <c r="C10" s="20" t="s">
        <v>200</v>
      </c>
      <c r="D10" s="187" t="s">
        <v>554</v>
      </c>
      <c r="E10" s="57"/>
      <c r="F10" s="128" t="s">
        <v>456</v>
      </c>
      <c r="G10" s="21">
        <v>8</v>
      </c>
      <c r="H10" s="21" t="s">
        <v>139</v>
      </c>
      <c r="I10" s="178" t="s">
        <v>25</v>
      </c>
      <c r="J10" s="238">
        <f t="shared" si="0"/>
        <v>12.5</v>
      </c>
      <c r="K10" s="178" t="s">
        <v>26</v>
      </c>
      <c r="L10" s="238">
        <f t="shared" si="0"/>
        <v>0</v>
      </c>
      <c r="M10" s="192" t="s">
        <v>26</v>
      </c>
      <c r="N10" s="238">
        <f t="shared" ref="N10" si="7">IF(OR(M10="DSQ",M10="RAF",M10="DNC",M10="DPG"),0,IF(OR(M10="DNS",M10="DNF"),100*(($G10-$G10+1)/$G10)+50*(LOG($G10/$G10)),100*(($G10-M10+1)/$G10)+50*(LOG($G10/M10))))</f>
        <v>0</v>
      </c>
      <c r="O10" s="240">
        <f t="shared" si="2"/>
        <v>12.5</v>
      </c>
      <c r="P10" s="183"/>
      <c r="R10" s="128" t="s">
        <v>456</v>
      </c>
      <c r="S10" s="188" t="s">
        <v>537</v>
      </c>
      <c r="T10" s="50" t="s">
        <v>200</v>
      </c>
      <c r="U10" s="173" t="s">
        <v>554</v>
      </c>
      <c r="V10" s="189" t="s">
        <v>139</v>
      </c>
      <c r="W10" s="128" t="s">
        <v>557</v>
      </c>
      <c r="X10" s="251" t="s">
        <v>25</v>
      </c>
      <c r="Y10" s="251" t="s">
        <v>26</v>
      </c>
      <c r="Z10" s="251" t="s">
        <v>26</v>
      </c>
    </row>
    <row r="12" spans="1:26" x14ac:dyDescent="0.25">
      <c r="C12" s="352"/>
      <c r="D12" s="352"/>
      <c r="J12" s="25"/>
      <c r="L12" s="25"/>
      <c r="R12" s="1"/>
      <c r="S12" s="1"/>
      <c r="T12" s="1"/>
      <c r="U12" s="1"/>
      <c r="V12" s="57"/>
      <c r="W12" s="57"/>
      <c r="X12" s="57"/>
      <c r="Y12" s="57"/>
      <c r="Z12" s="57"/>
    </row>
    <row r="13" spans="1:26" x14ac:dyDescent="0.25">
      <c r="J13" s="25"/>
      <c r="L13" s="25"/>
      <c r="R13" s="1"/>
      <c r="S13" s="1"/>
      <c r="T13" s="1"/>
      <c r="U13" s="57"/>
      <c r="V13" s="57"/>
      <c r="W13" s="57"/>
      <c r="X13" s="57"/>
      <c r="Y13" s="57"/>
      <c r="Z13" s="57"/>
    </row>
    <row r="14" spans="1:26" x14ac:dyDescent="0.25">
      <c r="J14" s="25"/>
      <c r="L14" s="25"/>
      <c r="R14" s="1"/>
      <c r="S14" s="1"/>
      <c r="T14" s="1"/>
      <c r="U14" s="57"/>
      <c r="V14" s="57"/>
      <c r="W14" s="57"/>
      <c r="X14" s="57"/>
      <c r="Y14" s="57"/>
      <c r="Z14" s="57"/>
    </row>
    <row r="15" spans="1:26" x14ac:dyDescent="0.25">
      <c r="J15" s="25"/>
      <c r="L15" s="25"/>
      <c r="R15" s="1"/>
      <c r="S15" s="1"/>
      <c r="T15" s="1"/>
      <c r="U15" s="57"/>
      <c r="V15" s="57"/>
      <c r="W15" s="57"/>
      <c r="X15" s="57"/>
      <c r="Y15" s="57"/>
      <c r="Z15" s="57"/>
    </row>
    <row r="16" spans="1:26" x14ac:dyDescent="0.25">
      <c r="J16" s="25"/>
      <c r="L16" s="25"/>
      <c r="R16" s="1"/>
      <c r="S16" s="1"/>
      <c r="T16" s="1"/>
      <c r="U16" s="57"/>
      <c r="V16" s="57"/>
      <c r="W16" s="57"/>
      <c r="X16" s="57"/>
      <c r="Y16" s="57"/>
      <c r="Z16" s="57"/>
    </row>
    <row r="17" spans="10:26" x14ac:dyDescent="0.25">
      <c r="J17" s="25"/>
      <c r="L17" s="25"/>
      <c r="R17" s="1"/>
      <c r="S17" s="1"/>
      <c r="T17" s="1"/>
      <c r="U17" s="57"/>
      <c r="V17" s="57"/>
      <c r="W17" s="57"/>
      <c r="X17" s="57"/>
      <c r="Y17" s="57"/>
      <c r="Z17" s="57"/>
    </row>
    <row r="18" spans="10:26" x14ac:dyDescent="0.25">
      <c r="J18" s="25"/>
      <c r="L18" s="25"/>
      <c r="R18" s="57"/>
      <c r="T18" s="57"/>
      <c r="U18" s="57"/>
      <c r="V18" s="57"/>
      <c r="W18" s="57"/>
      <c r="X18" s="57"/>
      <c r="Y18" s="57"/>
      <c r="Z18" s="57"/>
    </row>
    <row r="19" spans="10:26" x14ac:dyDescent="0.25">
      <c r="K19" s="28"/>
      <c r="M19" s="57"/>
      <c r="R19" s="166"/>
      <c r="U19" s="57"/>
      <c r="V19" s="57"/>
      <c r="W19" s="57"/>
      <c r="X19" s="57"/>
      <c r="Y19" s="57"/>
      <c r="Z19" s="57"/>
    </row>
    <row r="20" spans="10:26" x14ac:dyDescent="0.25">
      <c r="K20" s="28"/>
      <c r="N20" s="25"/>
      <c r="Q20" s="166"/>
      <c r="R20" s="57"/>
      <c r="S20" s="57"/>
      <c r="T20" s="57"/>
      <c r="U20" s="57"/>
      <c r="V20" s="57"/>
      <c r="W20" s="57"/>
      <c r="X20" s="57"/>
      <c r="Y20" s="57"/>
      <c r="Z20" s="57"/>
    </row>
    <row r="21" spans="10:26" x14ac:dyDescent="0.25">
      <c r="K21" s="28"/>
      <c r="N21" s="25"/>
      <c r="Q21" s="166"/>
      <c r="R21" s="57"/>
      <c r="S21" s="57"/>
      <c r="T21" s="57"/>
      <c r="U21" s="57"/>
      <c r="V21" s="57"/>
      <c r="W21" s="57"/>
      <c r="X21" s="57"/>
      <c r="Y21" s="57"/>
      <c r="Z21" s="57"/>
    </row>
    <row r="22" spans="10:26" x14ac:dyDescent="0.25">
      <c r="K22" s="28"/>
      <c r="N22" s="25"/>
      <c r="Q22" s="166"/>
      <c r="R22" s="166"/>
      <c r="S22" s="28"/>
      <c r="V22" s="166"/>
      <c r="X22" s="57"/>
      <c r="Y22" s="57"/>
      <c r="Z22" s="57"/>
    </row>
    <row r="23" spans="10:26" x14ac:dyDescent="0.25">
      <c r="K23" s="28"/>
      <c r="N23" s="25"/>
      <c r="Q23" s="166"/>
      <c r="R23" s="166"/>
      <c r="S23" s="28"/>
      <c r="V23" s="166"/>
      <c r="X23" s="57"/>
      <c r="Y23" s="57"/>
      <c r="Z23" s="57"/>
    </row>
    <row r="24" spans="10:26" x14ac:dyDescent="0.25">
      <c r="K24" s="28"/>
      <c r="N24" s="25"/>
      <c r="Q24" s="166"/>
      <c r="R24" s="166"/>
      <c r="S24" s="28"/>
      <c r="V24" s="166"/>
      <c r="X24" s="57"/>
      <c r="Y24" s="57"/>
      <c r="Z24" s="57"/>
    </row>
    <row r="25" spans="10:26" x14ac:dyDescent="0.25">
      <c r="K25" s="28"/>
      <c r="N25" s="25"/>
      <c r="Q25" s="166"/>
      <c r="R25" s="166"/>
      <c r="S25" s="28"/>
      <c r="V25" s="166"/>
      <c r="X25" s="57"/>
      <c r="Y25" s="57"/>
      <c r="Z25" s="57"/>
    </row>
    <row r="26" spans="10:26" x14ac:dyDescent="0.25">
      <c r="K26" s="28"/>
      <c r="N26" s="25"/>
      <c r="Q26" s="166"/>
      <c r="R26" s="166"/>
      <c r="S26" s="28"/>
      <c r="V26" s="166"/>
      <c r="X26" s="57"/>
      <c r="Y26" s="57"/>
      <c r="Z26" s="57"/>
    </row>
    <row r="27" spans="10:26" x14ac:dyDescent="0.25">
      <c r="K27" s="28"/>
      <c r="N27" s="25"/>
      <c r="Q27" s="166"/>
      <c r="R27" s="166"/>
      <c r="S27" s="28"/>
      <c r="V27" s="166"/>
      <c r="X27" s="57"/>
      <c r="Y27" s="57"/>
      <c r="Z27" s="57"/>
    </row>
  </sheetData>
  <sortState xmlns:xlrd2="http://schemas.microsoft.com/office/spreadsheetml/2017/richdata2" ref="B4:O10">
    <sortCondition descending="1" ref="O4:O10"/>
  </sortState>
  <mergeCells count="4">
    <mergeCell ref="I3:J3"/>
    <mergeCell ref="K3:L3"/>
    <mergeCell ref="C12:D12"/>
    <mergeCell ref="M3:N3"/>
  </mergeCells>
  <phoneticPr fontId="5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20"/>
  <sheetViews>
    <sheetView zoomScale="80" zoomScaleNormal="80" workbookViewId="0"/>
  </sheetViews>
  <sheetFormatPr defaultColWidth="11.5546875" defaultRowHeight="13.2" x14ac:dyDescent="0.25"/>
  <cols>
    <col min="1" max="1" width="5.5546875" style="52" customWidth="1"/>
    <col min="2" max="2" width="10.109375" style="31" customWidth="1"/>
    <col min="3" max="3" width="23.109375" style="31" bestFit="1" customWidth="1"/>
    <col min="4" max="4" width="20.5546875" style="158" customWidth="1"/>
    <col min="5" max="5" width="1.33203125" customWidth="1"/>
    <col min="6" max="6" width="9.5546875" style="22" customWidth="1"/>
    <col min="7" max="7" width="7.33203125" style="28" bestFit="1" customWidth="1"/>
    <col min="8" max="8" width="5.109375" style="18" bestFit="1" customWidth="1"/>
    <col min="9" max="9" width="5.5546875" style="24" customWidth="1"/>
    <col min="10" max="10" width="5.5546875" style="159" customWidth="1"/>
    <col min="11" max="11" width="5.5546875" style="25" customWidth="1"/>
    <col min="12" max="12" width="5.5546875" style="28" customWidth="1"/>
    <col min="13" max="13" width="5.5546875" style="25" customWidth="1"/>
    <col min="14" max="14" width="5.5546875" style="28" customWidth="1"/>
    <col min="15" max="15" width="5.5546875" style="25" customWidth="1"/>
    <col min="16" max="16" width="5.5546875" style="28" customWidth="1"/>
    <col min="17" max="17" width="5.5546875" style="25" customWidth="1"/>
    <col min="18" max="18" width="5.5546875" style="28" customWidth="1"/>
    <col min="19" max="19" width="5.5546875" style="25" customWidth="1"/>
    <col min="20" max="20" width="5.5546875" style="28" customWidth="1"/>
    <col min="21" max="21" width="5.5546875" style="25" customWidth="1"/>
    <col min="22" max="22" width="5.5546875" style="28" customWidth="1"/>
    <col min="23" max="23" width="11" style="25" customWidth="1"/>
    <col min="24" max="24" width="9.44140625" customWidth="1"/>
    <col min="25" max="25" width="6.5546875" style="58" bestFit="1" customWidth="1"/>
    <col min="26" max="26" width="12.21875" customWidth="1"/>
    <col min="27" max="27" width="22.88671875" bestFit="1" customWidth="1"/>
    <col min="28" max="28" width="18.88671875" bestFit="1" customWidth="1"/>
    <col min="29" max="29" width="7" style="214" customWidth="1"/>
    <col min="30" max="36" width="6.33203125" customWidth="1"/>
  </cols>
  <sheetData>
    <row r="1" spans="1:36" s="57" customFormat="1" ht="15.6" x14ac:dyDescent="0.25">
      <c r="A1" s="100"/>
      <c r="B1" s="102" t="s">
        <v>756</v>
      </c>
      <c r="C1" s="99"/>
      <c r="D1" s="160"/>
      <c r="F1" s="22"/>
      <c r="G1" s="28"/>
      <c r="H1" s="18"/>
      <c r="I1" s="24"/>
      <c r="J1" s="159"/>
      <c r="K1" s="25"/>
      <c r="L1" s="28"/>
      <c r="M1" s="25"/>
      <c r="N1" s="28"/>
      <c r="O1" s="25"/>
      <c r="P1" s="28"/>
      <c r="Q1" s="25"/>
      <c r="R1" s="28"/>
      <c r="S1" s="25"/>
      <c r="T1" s="28"/>
      <c r="U1" s="25"/>
      <c r="V1" s="28"/>
      <c r="W1" s="25"/>
      <c r="Y1" s="179" t="s">
        <v>747</v>
      </c>
      <c r="AC1" s="1"/>
    </row>
    <row r="2" spans="1:36" ht="20.399999999999999" x14ac:dyDescent="0.25">
      <c r="A2" s="29" t="s">
        <v>20</v>
      </c>
      <c r="B2" s="29" t="s">
        <v>21</v>
      </c>
      <c r="C2" s="29" t="s">
        <v>22</v>
      </c>
      <c r="D2" s="29" t="s">
        <v>31</v>
      </c>
      <c r="F2" s="19" t="s">
        <v>29</v>
      </c>
      <c r="G2" s="19" t="s">
        <v>28</v>
      </c>
      <c r="H2" s="19" t="s">
        <v>24</v>
      </c>
      <c r="I2" s="346" t="s">
        <v>32</v>
      </c>
      <c r="J2" s="353"/>
      <c r="K2" s="346" t="s">
        <v>33</v>
      </c>
      <c r="L2" s="353"/>
      <c r="M2" s="346" t="s">
        <v>34</v>
      </c>
      <c r="N2" s="353"/>
      <c r="O2" s="346" t="s">
        <v>15</v>
      </c>
      <c r="P2" s="353"/>
      <c r="Q2" s="346" t="s">
        <v>129</v>
      </c>
      <c r="R2" s="353"/>
      <c r="S2" s="346" t="s">
        <v>194</v>
      </c>
      <c r="T2" s="353"/>
      <c r="U2" s="346" t="s">
        <v>755</v>
      </c>
      <c r="V2" s="353"/>
      <c r="W2" s="19" t="s">
        <v>30</v>
      </c>
      <c r="Y2" s="198" t="s">
        <v>83</v>
      </c>
      <c r="Z2" s="198" t="s">
        <v>299</v>
      </c>
      <c r="AA2" s="198" t="s">
        <v>84</v>
      </c>
      <c r="AB2" s="198" t="s">
        <v>298</v>
      </c>
      <c r="AC2" s="198" t="s">
        <v>754</v>
      </c>
      <c r="AD2" s="198" t="s">
        <v>12</v>
      </c>
      <c r="AE2" s="198" t="s">
        <v>13</v>
      </c>
      <c r="AF2" s="198" t="s">
        <v>14</v>
      </c>
      <c r="AG2" s="198" t="s">
        <v>91</v>
      </c>
      <c r="AH2" s="198" t="s">
        <v>751</v>
      </c>
      <c r="AI2" s="198" t="s">
        <v>752</v>
      </c>
      <c r="AJ2" s="198" t="s">
        <v>753</v>
      </c>
    </row>
    <row r="3" spans="1:36" x14ac:dyDescent="0.25">
      <c r="A3" s="76">
        <v>1</v>
      </c>
      <c r="B3" s="59" t="s">
        <v>730</v>
      </c>
      <c r="C3" s="101" t="s">
        <v>731</v>
      </c>
      <c r="D3" s="65" t="s">
        <v>732</v>
      </c>
      <c r="F3" s="76" t="s">
        <v>433</v>
      </c>
      <c r="G3" s="91">
        <v>7</v>
      </c>
      <c r="H3" s="59" t="s">
        <v>139</v>
      </c>
      <c r="I3" s="23">
        <v>1</v>
      </c>
      <c r="J3" s="238">
        <f>IF(OR(I3="DSQ",I3="RAF",I3="DNC",I3="DPG"),0,IF(OR(I3="DNS",I3="DNF"),100*(($G3-$G3+1)/$G3)+50*(LOG($G3/$G3)),100*(($G3-I3+1)/$G3)+50*(LOG($G3/I3))))</f>
        <v>142.25490200071283</v>
      </c>
      <c r="K3" s="23">
        <v>1</v>
      </c>
      <c r="L3" s="238">
        <f>IF(OR(K3="DSQ",K3="RAF",K3="DNC",K3="DPG"),0,IF(OR(K3="DNS",K3="DNF"),100*(($G3-$G3+1)/$G3)+50*(LOG($G3/$G3)),100*(($G3-K3+1)/$G3)+50*(LOG($G3/K3))))</f>
        <v>142.25490200071283</v>
      </c>
      <c r="M3" s="23">
        <v>1</v>
      </c>
      <c r="N3" s="238">
        <f>IF(OR(M3="DSQ",M3="RAF",M3="DNC",M3="DPG"),0,IF(OR(M3="DNS",M3="DNF"),100*(($G3-$G3+1)/$G3)+50*(LOG($G3/$G3)),100*(($G3-M3+1)/$G3)+50*(LOG($G3/M3))))</f>
        <v>142.25490200071283</v>
      </c>
      <c r="O3" s="213">
        <v>1</v>
      </c>
      <c r="P3" s="238">
        <f>IF(OR(O3="DSQ",O3="RAF",O3="DNC",O3="DPG"),0,IF(OR(O3="DNS",O3="DNF"),100*(($G3-$G3+1)/$G3)+50*(LOG($G3/$G3)),100*(($G3-O3+1)/$G3)+50*(LOG($G3/O3))))</f>
        <v>142.25490200071283</v>
      </c>
      <c r="Q3" s="213">
        <v>5</v>
      </c>
      <c r="R3" s="238">
        <f>IF(OR(Q3="DSQ",Q3="RAF",Q3="DNC",Q3="DPG"),0,IF(OR(Q3="DNS",Q3="DNF"),100*(($G3-$G3+1)/$G3)+50*(LOG($G3/$G3)),100*(($G3-Q3+1)/$G3)+50*(LOG($G3/Q3))))</f>
        <v>50.163544641054756</v>
      </c>
      <c r="S3" s="191">
        <v>1</v>
      </c>
      <c r="T3" s="238">
        <f>IF(OR(S3="DSQ",S3="RAF",S3="DNC",S3="DPG"),0,IF(OR(S3="DNS",S3="DNF"),100*(($G3-$G3+1)/$G3)+50*(LOG($G3/$G3)),100*(($G3-S3+1)/$G3)+50*(LOG($G3/S3))))</f>
        <v>142.25490200071283</v>
      </c>
      <c r="U3" s="192">
        <v>1</v>
      </c>
      <c r="V3" s="238">
        <f>IF(OR(U3="DSQ",U3="RAF",U3="DNC",U3="DPG"),0,IF(OR(U3="DNS",U3="DNF"),100*(($G3-$G3+1)/$G3)+50*(LOG($G3/$G3)),100*(($G3-U3+1)/$G3)+50*(LOG($G3/U3))))</f>
        <v>142.25490200071283</v>
      </c>
      <c r="W3" s="240">
        <f>J3+L3+N3+T3+V3+P3+R3</f>
        <v>903.69295664533172</v>
      </c>
      <c r="Y3" s="297" t="s">
        <v>433</v>
      </c>
      <c r="Z3" s="298" t="s">
        <v>730</v>
      </c>
      <c r="AA3" s="199" t="s">
        <v>731</v>
      </c>
      <c r="AB3" s="199" t="s">
        <v>732</v>
      </c>
      <c r="AC3" s="299" t="s">
        <v>612</v>
      </c>
      <c r="AD3" s="1">
        <v>1</v>
      </c>
      <c r="AE3" s="1">
        <v>1</v>
      </c>
      <c r="AF3" s="1">
        <v>1</v>
      </c>
      <c r="AG3" s="1">
        <v>1</v>
      </c>
      <c r="AH3" s="1">
        <v>5</v>
      </c>
      <c r="AI3" s="1">
        <v>1</v>
      </c>
      <c r="AJ3" s="1">
        <v>1</v>
      </c>
    </row>
    <row r="4" spans="1:36" x14ac:dyDescent="0.25">
      <c r="A4" s="76">
        <v>2</v>
      </c>
      <c r="B4" s="59" t="s">
        <v>733</v>
      </c>
      <c r="C4" s="101" t="s">
        <v>686</v>
      </c>
      <c r="D4" s="65" t="s">
        <v>734</v>
      </c>
      <c r="F4" s="76" t="s">
        <v>435</v>
      </c>
      <c r="G4" s="91">
        <v>7</v>
      </c>
      <c r="H4" s="59" t="s">
        <v>139</v>
      </c>
      <c r="I4" s="23">
        <v>2</v>
      </c>
      <c r="J4" s="238">
        <f t="shared" ref="J4:L9" si="0">IF(OR(I4="DSQ",I4="RAF",I4="DNC",I4="DPG"),0,IF(OR(I4="DNS",I4="DNF"),100*(($G4-$G4+1)/$G4)+50*(LOG($G4/$G4)),100*(($G4-I4+1)/$G4)+50*(LOG($G4/I4))))</f>
        <v>112.91768793179949</v>
      </c>
      <c r="K4" s="23">
        <v>3</v>
      </c>
      <c r="L4" s="238">
        <f t="shared" si="0"/>
        <v>89.827410693301147</v>
      </c>
      <c r="M4" s="192">
        <v>2</v>
      </c>
      <c r="N4" s="238">
        <f t="shared" ref="N4" si="1">IF(OR(M4="DSQ",M4="RAF",M4="DNC",M4="DPG"),0,IF(OR(M4="DNS",M4="DNF"),100*(($G4-$G4+1)/$G4)+50*(LOG($G4/$G4)),100*(($G4-M4+1)/$G4)+50*(LOG($G4/M4))))</f>
        <v>112.91768793179949</v>
      </c>
      <c r="O4" s="213">
        <v>2</v>
      </c>
      <c r="P4" s="238">
        <f t="shared" ref="P4" si="2">IF(OR(O4="DSQ",O4="RAF",O4="DNC",O4="DPG"),0,IF(OR(O4="DNS",O4="DNF"),100*(($G4-$G4+1)/$G4)+50*(LOG($G4/$G4)),100*(($G4-O4+1)/$G4)+50*(LOG($G4/O4))))</f>
        <v>112.91768793179949</v>
      </c>
      <c r="Q4" s="213">
        <v>6</v>
      </c>
      <c r="R4" s="238">
        <f t="shared" ref="R4" si="3">IF(OR(Q4="DSQ",Q4="RAF",Q4="DNC",Q4="DPG"),0,IF(OR(Q4="DNS",Q4="DNF"),100*(($G4-$G4+1)/$G4)+50*(LOG($G4/$G4)),100*(($G4-Q4+1)/$G4)+50*(LOG($G4/Q4))))</f>
        <v>31.91876805295923</v>
      </c>
      <c r="S4" s="191">
        <v>2</v>
      </c>
      <c r="T4" s="238">
        <f t="shared" ref="T4" si="4">IF(OR(S4="DSQ",S4="RAF",S4="DNC",S4="DPG"),0,IF(OR(S4="DNS",S4="DNF"),100*(($G4-$G4+1)/$G4)+50*(LOG($G4/$G4)),100*(($G4-S4+1)/$G4)+50*(LOG($G4/S4))))</f>
        <v>112.91768793179949</v>
      </c>
      <c r="U4" s="191">
        <v>2</v>
      </c>
      <c r="V4" s="238">
        <f t="shared" ref="V4" si="5">IF(OR(U4="DSQ",U4="RAF",U4="DNC",U4="DPG"),0,IF(OR(U4="DNS",U4="DNF"),100*(($G4-$G4+1)/$G4)+50*(LOG($G4/$G4)),100*(($G4-U4+1)/$G4)+50*(LOG($G4/U4))))</f>
        <v>112.91768793179949</v>
      </c>
      <c r="W4" s="240">
        <f t="shared" ref="W4:W9" si="6">J4+L4+N4+T4+V4+P4+R4</f>
        <v>686.33461840525774</v>
      </c>
      <c r="Y4" s="297" t="s">
        <v>435</v>
      </c>
      <c r="Z4" s="298" t="s">
        <v>733</v>
      </c>
      <c r="AA4" s="199" t="s">
        <v>686</v>
      </c>
      <c r="AB4" s="199" t="s">
        <v>734</v>
      </c>
      <c r="AC4" s="299" t="s">
        <v>538</v>
      </c>
      <c r="AD4" s="1">
        <v>2</v>
      </c>
      <c r="AE4" s="1">
        <v>3</v>
      </c>
      <c r="AF4" s="1">
        <v>2</v>
      </c>
      <c r="AG4" s="1">
        <v>2</v>
      </c>
      <c r="AH4" s="1">
        <v>6</v>
      </c>
      <c r="AI4" s="1">
        <v>2</v>
      </c>
      <c r="AJ4" s="1">
        <v>2</v>
      </c>
    </row>
    <row r="5" spans="1:36" x14ac:dyDescent="0.25">
      <c r="A5" s="76">
        <v>3</v>
      </c>
      <c r="B5" s="59" t="s">
        <v>551</v>
      </c>
      <c r="C5" s="101" t="s">
        <v>713</v>
      </c>
      <c r="D5" s="181" t="s">
        <v>735</v>
      </c>
      <c r="F5" s="76" t="s">
        <v>439</v>
      </c>
      <c r="G5" s="91">
        <v>7</v>
      </c>
      <c r="H5" s="59" t="s">
        <v>139</v>
      </c>
      <c r="I5" s="23">
        <v>3</v>
      </c>
      <c r="J5" s="238">
        <f t="shared" si="0"/>
        <v>89.827410693301147</v>
      </c>
      <c r="K5" s="23">
        <v>2</v>
      </c>
      <c r="L5" s="238">
        <f t="shared" si="0"/>
        <v>112.91768793179949</v>
      </c>
      <c r="M5" s="192">
        <v>3</v>
      </c>
      <c r="N5" s="238">
        <f t="shared" ref="N5" si="7">IF(OR(M5="DSQ",M5="RAF",M5="DNC",M5="DPG"),0,IF(OR(M5="DNS",M5="DNF"),100*(($G5-$G5+1)/$G5)+50*(LOG($G5/$G5)),100*(($G5-M5+1)/$G5)+50*(LOG($G5/M5))))</f>
        <v>89.827410693301147</v>
      </c>
      <c r="O5" s="213">
        <v>3</v>
      </c>
      <c r="P5" s="238">
        <f t="shared" ref="P5" si="8">IF(OR(O5="DSQ",O5="RAF",O5="DNC",O5="DPG"),0,IF(OR(O5="DNS",O5="DNF"),100*(($G5-$G5+1)/$G5)+50*(LOG($G5/$G5)),100*(($G5-O5+1)/$G5)+50*(LOG($G5/O5))))</f>
        <v>89.827410693301147</v>
      </c>
      <c r="Q5" s="213">
        <v>3</v>
      </c>
      <c r="R5" s="238">
        <f t="shared" ref="R5" si="9">IF(OR(Q5="DSQ",Q5="RAF",Q5="DNC",Q5="DPG"),0,IF(OR(Q5="DNS",Q5="DNF"),100*(($G5-$G5+1)/$G5)+50*(LOG($G5/$G5)),100*(($G5-Q5+1)/$G5)+50*(LOG($G5/Q5))))</f>
        <v>89.827410693301147</v>
      </c>
      <c r="S5" s="192">
        <v>3</v>
      </c>
      <c r="T5" s="238">
        <f t="shared" ref="T5" si="10">IF(OR(S5="DSQ",S5="RAF",S5="DNC",S5="DPG"),0,IF(OR(S5="DNS",S5="DNF"),100*(($G5-$G5+1)/$G5)+50*(LOG($G5/$G5)),100*(($G5-S5+1)/$G5)+50*(LOG($G5/S5))))</f>
        <v>89.827410693301147</v>
      </c>
      <c r="U5" s="192">
        <v>3</v>
      </c>
      <c r="V5" s="238">
        <f t="shared" ref="V5" si="11">IF(OR(U5="DSQ",U5="RAF",U5="DNC",U5="DPG"),0,IF(OR(U5="DNS",U5="DNF"),100*(($G5-$G5+1)/$G5)+50*(LOG($G5/$G5)),100*(($G5-U5+1)/$G5)+50*(LOG($G5/U5))))</f>
        <v>89.827410693301147</v>
      </c>
      <c r="W5" s="240">
        <f t="shared" si="6"/>
        <v>651.88215209160626</v>
      </c>
      <c r="Y5" s="297" t="s">
        <v>439</v>
      </c>
      <c r="Z5" s="298" t="s">
        <v>551</v>
      </c>
      <c r="AA5" s="199" t="s">
        <v>713</v>
      </c>
      <c r="AB5" s="199" t="s">
        <v>735</v>
      </c>
      <c r="AC5" s="299" t="s">
        <v>539</v>
      </c>
      <c r="AD5" s="1">
        <v>3</v>
      </c>
      <c r="AE5" s="1">
        <v>2</v>
      </c>
      <c r="AF5" s="1">
        <v>3</v>
      </c>
      <c r="AG5" s="1">
        <v>3</v>
      </c>
      <c r="AH5" s="1">
        <v>3</v>
      </c>
      <c r="AI5" s="1">
        <v>3</v>
      </c>
      <c r="AJ5" s="1">
        <v>3</v>
      </c>
    </row>
    <row r="6" spans="1:36" x14ac:dyDescent="0.25">
      <c r="A6" s="76">
        <v>4</v>
      </c>
      <c r="B6" s="59" t="s">
        <v>736</v>
      </c>
      <c r="C6" s="101" t="s">
        <v>737</v>
      </c>
      <c r="D6" s="181" t="s">
        <v>738</v>
      </c>
      <c r="F6" s="76" t="s">
        <v>441</v>
      </c>
      <c r="G6" s="91">
        <v>7</v>
      </c>
      <c r="H6" s="59" t="s">
        <v>139</v>
      </c>
      <c r="I6" s="213">
        <v>4</v>
      </c>
      <c r="J6" s="238">
        <f t="shared" si="0"/>
        <v>69.29475957717186</v>
      </c>
      <c r="K6" s="213">
        <v>5</v>
      </c>
      <c r="L6" s="238">
        <f t="shared" si="0"/>
        <v>50.163544641054756</v>
      </c>
      <c r="M6" s="213">
        <v>5</v>
      </c>
      <c r="N6" s="238">
        <f t="shared" ref="N6" si="12">IF(OR(M6="DSQ",M6="RAF",M6="DNC",M6="DPG"),0,IF(OR(M6="DNS",M6="DNF"),100*(($G6-$G6+1)/$G6)+50*(LOG($G6/$G6)),100*(($G6-M6+1)/$G6)+50*(LOG($G6/M6))))</f>
        <v>50.163544641054756</v>
      </c>
      <c r="O6" s="213" t="s">
        <v>25</v>
      </c>
      <c r="P6" s="238">
        <f t="shared" ref="P6" si="13">IF(OR(O6="DSQ",O6="RAF",O6="DNC",O6="DPG"),0,IF(OR(O6="DNS",O6="DNF"),100*(($G6-$G6+1)/$G6)+50*(LOG($G6/$G6)),100*(($G6-O6+1)/$G6)+50*(LOG($G6/O6))))</f>
        <v>14.285714285714285</v>
      </c>
      <c r="Q6" s="213">
        <v>2</v>
      </c>
      <c r="R6" s="238">
        <f t="shared" ref="R6" si="14">IF(OR(Q6="DSQ",Q6="RAF",Q6="DNC",Q6="DPG"),0,IF(OR(Q6="DNS",Q6="DNF"),100*(($G6-$G6+1)/$G6)+50*(LOG($G6/$G6)),100*(($G6-Q6+1)/$G6)+50*(LOG($G6/Q6))))</f>
        <v>112.91768793179949</v>
      </c>
      <c r="S6" s="213">
        <v>4</v>
      </c>
      <c r="T6" s="238">
        <f t="shared" ref="T6" si="15">IF(OR(S6="DSQ",S6="RAF",S6="DNC",S6="DPG"),0,IF(OR(S6="DNS",S6="DNF"),100*(($G6-$G6+1)/$G6)+50*(LOG($G6/$G6)),100*(($G6-S6+1)/$G6)+50*(LOG($G6/S6))))</f>
        <v>69.29475957717186</v>
      </c>
      <c r="U6" s="213" t="s">
        <v>25</v>
      </c>
      <c r="V6" s="238">
        <f t="shared" ref="V6" si="16">IF(OR(U6="DSQ",U6="RAF",U6="DNC",U6="DPG"),0,IF(OR(U6="DNS",U6="DNF"),100*(($G6-$G6+1)/$G6)+50*(LOG($G6/$G6)),100*(($G6-U6+1)/$G6)+50*(LOG($G6/U6))))</f>
        <v>14.285714285714285</v>
      </c>
      <c r="W6" s="240">
        <f t="shared" si="6"/>
        <v>380.40572493968131</v>
      </c>
      <c r="Y6" s="297" t="s">
        <v>441</v>
      </c>
      <c r="Z6" s="298" t="s">
        <v>736</v>
      </c>
      <c r="AA6" s="199" t="s">
        <v>737</v>
      </c>
      <c r="AB6" s="199" t="s">
        <v>738</v>
      </c>
      <c r="AC6" s="299" t="s">
        <v>639</v>
      </c>
      <c r="AD6" s="1">
        <v>4</v>
      </c>
      <c r="AE6" s="1">
        <v>5</v>
      </c>
      <c r="AF6" s="1">
        <v>5</v>
      </c>
      <c r="AG6" s="1" t="s">
        <v>25</v>
      </c>
      <c r="AH6" s="1">
        <v>2</v>
      </c>
      <c r="AI6" s="1">
        <v>4</v>
      </c>
      <c r="AJ6" s="1" t="s">
        <v>25</v>
      </c>
    </row>
    <row r="7" spans="1:36" x14ac:dyDescent="0.25">
      <c r="A7" s="76">
        <v>5</v>
      </c>
      <c r="B7" s="59" t="s">
        <v>739</v>
      </c>
      <c r="C7" s="101" t="s">
        <v>567</v>
      </c>
      <c r="D7" s="181" t="s">
        <v>740</v>
      </c>
      <c r="F7" s="76" t="s">
        <v>443</v>
      </c>
      <c r="G7" s="91">
        <v>7</v>
      </c>
      <c r="H7" s="59" t="s">
        <v>139</v>
      </c>
      <c r="I7" s="213" t="s">
        <v>26</v>
      </c>
      <c r="J7" s="238">
        <f t="shared" si="0"/>
        <v>0</v>
      </c>
      <c r="K7" s="213">
        <v>4</v>
      </c>
      <c r="L7" s="238">
        <f t="shared" si="0"/>
        <v>69.29475957717186</v>
      </c>
      <c r="M7" s="213" t="s">
        <v>26</v>
      </c>
      <c r="N7" s="238">
        <f t="shared" ref="N7" si="17">IF(OR(M7="DSQ",M7="RAF",M7="DNC",M7="DPG"),0,IF(OR(M7="DNS",M7="DNF"),100*(($G7-$G7+1)/$G7)+50*(LOG($G7/$G7)),100*(($G7-M7+1)/$G7)+50*(LOG($G7/M7))))</f>
        <v>0</v>
      </c>
      <c r="O7" s="213">
        <v>4</v>
      </c>
      <c r="P7" s="238">
        <f t="shared" ref="P7" si="18">IF(OR(O7="DSQ",O7="RAF",O7="DNC",O7="DPG"),0,IF(OR(O7="DNS",O7="DNF"),100*(($G7-$G7+1)/$G7)+50*(LOG($G7/$G7)),100*(($G7-O7+1)/$G7)+50*(LOG($G7/O7))))</f>
        <v>69.29475957717186</v>
      </c>
      <c r="Q7" s="213">
        <v>1</v>
      </c>
      <c r="R7" s="238">
        <f t="shared" ref="R7" si="19">IF(OR(Q7="DSQ",Q7="RAF",Q7="DNC",Q7="DPG"),0,IF(OR(Q7="DNS",Q7="DNF"),100*(($G7-$G7+1)/$G7)+50*(LOG($G7/$G7)),100*(($G7-Q7+1)/$G7)+50*(LOG($G7/Q7))))</f>
        <v>142.25490200071283</v>
      </c>
      <c r="S7" s="213" t="s">
        <v>26</v>
      </c>
      <c r="T7" s="238">
        <f t="shared" ref="T7" si="20">IF(OR(S7="DSQ",S7="RAF",S7="DNC",S7="DPG"),0,IF(OR(S7="DNS",S7="DNF"),100*(($G7-$G7+1)/$G7)+50*(LOG($G7/$G7)),100*(($G7-S7+1)/$G7)+50*(LOG($G7/S7))))</f>
        <v>0</v>
      </c>
      <c r="U7" s="213" t="s">
        <v>26</v>
      </c>
      <c r="V7" s="238">
        <f t="shared" ref="V7" si="21">IF(OR(U7="DSQ",U7="RAF",U7="DNC",U7="DPG"),0,IF(OR(U7="DNS",U7="DNF"),100*(($G7-$G7+1)/$G7)+50*(LOG($G7/$G7)),100*(($G7-U7+1)/$G7)+50*(LOG($G7/U7))))</f>
        <v>0</v>
      </c>
      <c r="W7" s="240">
        <f t="shared" si="6"/>
        <v>280.84442115505658</v>
      </c>
      <c r="Y7" s="297" t="s">
        <v>443</v>
      </c>
      <c r="Z7" s="298" t="s">
        <v>739</v>
      </c>
      <c r="AA7" s="199" t="s">
        <v>567</v>
      </c>
      <c r="AB7" s="199" t="s">
        <v>740</v>
      </c>
      <c r="AC7" s="299" t="s">
        <v>748</v>
      </c>
      <c r="AD7" s="1" t="s">
        <v>26</v>
      </c>
      <c r="AE7" s="1">
        <v>4</v>
      </c>
      <c r="AF7" s="1" t="s">
        <v>26</v>
      </c>
      <c r="AG7" s="1">
        <v>4</v>
      </c>
      <c r="AH7" s="1">
        <v>1</v>
      </c>
      <c r="AI7" s="1" t="s">
        <v>26</v>
      </c>
      <c r="AJ7" s="1" t="s">
        <v>26</v>
      </c>
    </row>
    <row r="8" spans="1:36" x14ac:dyDescent="0.25">
      <c r="A8" s="76">
        <v>6</v>
      </c>
      <c r="B8" s="59" t="s">
        <v>741</v>
      </c>
      <c r="C8" s="101" t="s">
        <v>742</v>
      </c>
      <c r="D8" s="181" t="s">
        <v>743</v>
      </c>
      <c r="F8" s="76" t="s">
        <v>445</v>
      </c>
      <c r="G8" s="91">
        <v>7</v>
      </c>
      <c r="H8" s="59" t="s">
        <v>139</v>
      </c>
      <c r="I8" s="213">
        <v>5</v>
      </c>
      <c r="J8" s="238">
        <f t="shared" si="0"/>
        <v>50.163544641054756</v>
      </c>
      <c r="K8" s="213">
        <v>6</v>
      </c>
      <c r="L8" s="238">
        <f t="shared" si="0"/>
        <v>31.91876805295923</v>
      </c>
      <c r="M8" s="213">
        <v>4</v>
      </c>
      <c r="N8" s="238">
        <f t="shared" ref="N8" si="22">IF(OR(M8="DSQ",M8="RAF",M8="DNC",M8="DPG"),0,IF(OR(M8="DNS",M8="DNF"),100*(($G8-$G8+1)/$G8)+50*(LOG($G8/$G8)),100*(($G8-M8+1)/$G8)+50*(LOG($G8/M8))))</f>
        <v>69.29475957717186</v>
      </c>
      <c r="O8" s="213" t="s">
        <v>25</v>
      </c>
      <c r="P8" s="238">
        <f t="shared" ref="P8" si="23">IF(OR(O8="DSQ",O8="RAF",O8="DNC",O8="DPG"),0,IF(OR(O8="DNS",O8="DNF"),100*(($G8-$G8+1)/$G8)+50*(LOG($G8/$G8)),100*(($G8-O8+1)/$G8)+50*(LOG($G8/O8))))</f>
        <v>14.285714285714285</v>
      </c>
      <c r="Q8" s="213">
        <v>4</v>
      </c>
      <c r="R8" s="238">
        <f t="shared" ref="R8" si="24">IF(OR(Q8="DSQ",Q8="RAF",Q8="DNC",Q8="DPG"),0,IF(OR(Q8="DNS",Q8="DNF"),100*(($G8-$G8+1)/$G8)+50*(LOG($G8/$G8)),100*(($G8-Q8+1)/$G8)+50*(LOG($G8/Q8))))</f>
        <v>69.29475957717186</v>
      </c>
      <c r="S8" s="213" t="s">
        <v>26</v>
      </c>
      <c r="T8" s="238">
        <f t="shared" ref="T8" si="25">IF(OR(S8="DSQ",S8="RAF",S8="DNC",S8="DPG"),0,IF(OR(S8="DNS",S8="DNF"),100*(($G8-$G8+1)/$G8)+50*(LOG($G8/$G8)),100*(($G8-S8+1)/$G8)+50*(LOG($G8/S8))))</f>
        <v>0</v>
      </c>
      <c r="U8" s="213" t="s">
        <v>26</v>
      </c>
      <c r="V8" s="238">
        <f t="shared" ref="V8" si="26">IF(OR(U8="DSQ",U8="RAF",U8="DNC",U8="DPG"),0,IF(OR(U8="DNS",U8="DNF"),100*(($G8-$G8+1)/$G8)+50*(LOG($G8/$G8)),100*(($G8-U8+1)/$G8)+50*(LOG($G8/U8))))</f>
        <v>0</v>
      </c>
      <c r="W8" s="240">
        <f t="shared" si="6"/>
        <v>234.957546134072</v>
      </c>
      <c r="Y8" s="297" t="s">
        <v>445</v>
      </c>
      <c r="Z8" s="298" t="s">
        <v>741</v>
      </c>
      <c r="AA8" s="199" t="s">
        <v>742</v>
      </c>
      <c r="AB8" s="199" t="s">
        <v>743</v>
      </c>
      <c r="AC8" s="299" t="s">
        <v>749</v>
      </c>
      <c r="AD8" s="1">
        <v>5</v>
      </c>
      <c r="AE8" s="1">
        <v>6</v>
      </c>
      <c r="AF8" s="1">
        <v>4</v>
      </c>
      <c r="AG8" s="1" t="s">
        <v>25</v>
      </c>
      <c r="AH8" s="1">
        <v>4</v>
      </c>
      <c r="AI8" s="1" t="s">
        <v>26</v>
      </c>
      <c r="AJ8" s="1" t="s">
        <v>26</v>
      </c>
    </row>
    <row r="9" spans="1:36" x14ac:dyDescent="0.25">
      <c r="A9" s="76">
        <v>7</v>
      </c>
      <c r="B9" s="59" t="s">
        <v>744</v>
      </c>
      <c r="C9" s="101" t="s">
        <v>745</v>
      </c>
      <c r="D9" s="181" t="s">
        <v>746</v>
      </c>
      <c r="F9" s="76" t="s">
        <v>448</v>
      </c>
      <c r="G9" s="91">
        <v>7</v>
      </c>
      <c r="H9" s="59" t="s">
        <v>139</v>
      </c>
      <c r="I9" s="213">
        <v>6</v>
      </c>
      <c r="J9" s="238">
        <f t="shared" si="0"/>
        <v>31.91876805295923</v>
      </c>
      <c r="K9" s="213">
        <v>7</v>
      </c>
      <c r="L9" s="238">
        <f t="shared" si="0"/>
        <v>14.285714285714285</v>
      </c>
      <c r="M9" s="213">
        <v>6</v>
      </c>
      <c r="N9" s="238">
        <f t="shared" ref="N9" si="27">IF(OR(M9="DSQ",M9="RAF",M9="DNC",M9="DPG"),0,IF(OR(M9="DNS",M9="DNF"),100*(($G9-$G9+1)/$G9)+50*(LOG($G9/$G9)),100*(($G9-M9+1)/$G9)+50*(LOG($G9/M9))))</f>
        <v>31.91876805295923</v>
      </c>
      <c r="O9" s="213" t="s">
        <v>25</v>
      </c>
      <c r="P9" s="238">
        <f t="shared" ref="P9" si="28">IF(OR(O9="DSQ",O9="RAF",O9="DNC",O9="DPG"),0,IF(OR(O9="DNS",O9="DNF"),100*(($G9-$G9+1)/$G9)+50*(LOG($G9/$G9)),100*(($G9-O9+1)/$G9)+50*(LOG($G9/O9))))</f>
        <v>14.285714285714285</v>
      </c>
      <c r="Q9" s="213" t="s">
        <v>26</v>
      </c>
      <c r="R9" s="238">
        <f t="shared" ref="R9" si="29">IF(OR(Q9="DSQ",Q9="RAF",Q9="DNC",Q9="DPG"),0,IF(OR(Q9="DNS",Q9="DNF"),100*(($G9-$G9+1)/$G9)+50*(LOG($G9/$G9)),100*(($G9-Q9+1)/$G9)+50*(LOG($G9/Q9))))</f>
        <v>0</v>
      </c>
      <c r="S9" s="213" t="s">
        <v>26</v>
      </c>
      <c r="T9" s="238">
        <f t="shared" ref="T9" si="30">IF(OR(S9="DSQ",S9="RAF",S9="DNC",S9="DPG"),0,IF(OR(S9="DNS",S9="DNF"),100*(($G9-$G9+1)/$G9)+50*(LOG($G9/$G9)),100*(($G9-S9+1)/$G9)+50*(LOG($G9/S9))))</f>
        <v>0</v>
      </c>
      <c r="U9" s="213" t="s">
        <v>25</v>
      </c>
      <c r="V9" s="238">
        <f t="shared" ref="V9" si="31">IF(OR(U9="DSQ",U9="RAF",U9="DNC",U9="DPG"),0,IF(OR(U9="DNS",U9="DNF"),100*(($G9-$G9+1)/$G9)+50*(LOG($G9/$G9)),100*(($G9-U9+1)/$G9)+50*(LOG($G9/U9))))</f>
        <v>14.285714285714285</v>
      </c>
      <c r="W9" s="240">
        <f t="shared" si="6"/>
        <v>106.69467896306131</v>
      </c>
      <c r="Y9" s="297" t="s">
        <v>448</v>
      </c>
      <c r="Z9" s="298" t="s">
        <v>744</v>
      </c>
      <c r="AA9" s="199" t="s">
        <v>745</v>
      </c>
      <c r="AB9" s="199" t="s">
        <v>746</v>
      </c>
      <c r="AC9" s="299" t="s">
        <v>750</v>
      </c>
      <c r="AD9" s="1">
        <v>6</v>
      </c>
      <c r="AE9" s="1">
        <v>7</v>
      </c>
      <c r="AF9" s="1">
        <v>6</v>
      </c>
      <c r="AG9" s="1" t="s">
        <v>25</v>
      </c>
      <c r="AH9" s="1" t="s">
        <v>26</v>
      </c>
      <c r="AI9" s="1" t="s">
        <v>26</v>
      </c>
      <c r="AJ9" s="1" t="s">
        <v>25</v>
      </c>
    </row>
    <row r="12" spans="1:36" x14ac:dyDescent="0.25">
      <c r="J12" s="25"/>
      <c r="L12" s="25"/>
      <c r="N12" s="25"/>
      <c r="P12" s="25"/>
      <c r="Q12"/>
      <c r="R12" s="58"/>
      <c r="S12"/>
      <c r="T12"/>
      <c r="U12"/>
      <c r="V12" s="214"/>
      <c r="W12"/>
      <c r="Y12"/>
      <c r="AC12"/>
    </row>
    <row r="13" spans="1:36" x14ac:dyDescent="0.25">
      <c r="J13" s="25"/>
      <c r="L13" s="25"/>
      <c r="N13" s="25"/>
      <c r="P13" s="25"/>
      <c r="Q13"/>
      <c r="R13" s="58"/>
      <c r="S13"/>
      <c r="T13"/>
      <c r="U13"/>
      <c r="V13" s="214"/>
      <c r="W13"/>
      <c r="Y13"/>
      <c r="AC13"/>
    </row>
    <row r="14" spans="1:36" x14ac:dyDescent="0.25">
      <c r="J14" s="25"/>
      <c r="L14" s="25"/>
      <c r="N14" s="25"/>
      <c r="P14" s="25"/>
      <c r="Q14"/>
      <c r="R14" s="58"/>
      <c r="S14"/>
      <c r="T14"/>
      <c r="U14"/>
      <c r="V14" s="214"/>
      <c r="W14"/>
      <c r="Y14"/>
      <c r="AC14"/>
    </row>
    <row r="15" spans="1:36" x14ac:dyDescent="0.25">
      <c r="J15" s="25"/>
      <c r="L15" s="25"/>
      <c r="N15" s="25"/>
      <c r="P15" s="25"/>
      <c r="Q15"/>
      <c r="R15" s="58"/>
      <c r="S15"/>
      <c r="T15"/>
      <c r="U15"/>
      <c r="V15" s="214"/>
      <c r="W15"/>
      <c r="Y15"/>
      <c r="AC15"/>
    </row>
    <row r="16" spans="1:36" x14ac:dyDescent="0.25">
      <c r="J16" s="25"/>
      <c r="L16" s="25"/>
      <c r="N16" s="25"/>
      <c r="P16" s="25"/>
      <c r="Q16"/>
      <c r="R16" s="58"/>
      <c r="S16"/>
      <c r="T16"/>
      <c r="U16"/>
      <c r="V16" s="214"/>
      <c r="W16"/>
      <c r="Y16"/>
      <c r="AC16"/>
    </row>
    <row r="17" spans="10:29" x14ac:dyDescent="0.25">
      <c r="J17" s="25"/>
      <c r="L17" s="25"/>
      <c r="N17" s="25"/>
      <c r="P17" s="25"/>
      <c r="Q17"/>
      <c r="R17" s="58"/>
      <c r="S17"/>
      <c r="T17"/>
      <c r="U17"/>
      <c r="V17" s="214"/>
      <c r="W17"/>
      <c r="Y17"/>
      <c r="AC17"/>
    </row>
    <row r="18" spans="10:29" x14ac:dyDescent="0.25">
      <c r="J18" s="25"/>
      <c r="L18" s="25"/>
      <c r="N18" s="25"/>
      <c r="P18" s="25"/>
      <c r="Q18"/>
      <c r="R18" s="58"/>
      <c r="S18"/>
      <c r="T18"/>
      <c r="U18"/>
      <c r="V18" s="214"/>
      <c r="W18"/>
      <c r="Y18"/>
      <c r="AC18"/>
    </row>
    <row r="19" spans="10:29" x14ac:dyDescent="0.25">
      <c r="N19" s="25"/>
      <c r="P19" s="25"/>
      <c r="Q19" s="28"/>
      <c r="R19" s="25"/>
      <c r="S19" s="28"/>
      <c r="T19" s="25"/>
      <c r="U19"/>
      <c r="V19" s="58"/>
      <c r="W19"/>
      <c r="Y19"/>
      <c r="Z19" s="214"/>
      <c r="AC19"/>
    </row>
    <row r="20" spans="10:29" x14ac:dyDescent="0.25">
      <c r="O20" s="28"/>
      <c r="P20" s="25"/>
      <c r="Q20" s="28"/>
      <c r="R20" s="25"/>
      <c r="S20" s="28"/>
      <c r="T20" s="25"/>
      <c r="U20" s="28"/>
      <c r="V20" s="25"/>
      <c r="W20"/>
      <c r="X20" s="58"/>
      <c r="Y20"/>
      <c r="AB20" s="214"/>
      <c r="AC20"/>
    </row>
  </sheetData>
  <sortState xmlns:xlrd2="http://schemas.microsoft.com/office/spreadsheetml/2017/richdata2" ref="B3:N5">
    <sortCondition descending="1" ref="N3:N5"/>
  </sortState>
  <mergeCells count="7">
    <mergeCell ref="I2:J2"/>
    <mergeCell ref="K2:L2"/>
    <mergeCell ref="M2:N2"/>
    <mergeCell ref="S2:T2"/>
    <mergeCell ref="U2:V2"/>
    <mergeCell ref="O2:P2"/>
    <mergeCell ref="Q2:R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37"/>
  <sheetViews>
    <sheetView topLeftCell="A35" zoomScale="80" zoomScaleNormal="80" workbookViewId="0">
      <selection activeCell="H63" sqref="H63:N63"/>
    </sheetView>
  </sheetViews>
  <sheetFormatPr defaultColWidth="11.5546875" defaultRowHeight="13.2" x14ac:dyDescent="0.25"/>
  <cols>
    <col min="1" max="1" width="5.5546875" style="52" customWidth="1"/>
    <col min="2" max="2" width="10.5546875" style="52" customWidth="1"/>
    <col min="3" max="3" width="30.88671875" style="31" customWidth="1"/>
    <col min="4" max="4" width="32.109375" style="158" customWidth="1"/>
    <col min="5" max="5" width="0.88671875" customWidth="1"/>
    <col min="6" max="6" width="9.44140625" style="22" bestFit="1" customWidth="1"/>
    <col min="7" max="7" width="7.44140625" style="28" customWidth="1"/>
    <col min="8" max="8" width="8.6640625" style="18" customWidth="1"/>
    <col min="9" max="9" width="6.109375" style="24" customWidth="1"/>
    <col min="10" max="10" width="5.5546875" style="159" customWidth="1"/>
    <col min="11" max="11" width="5.6640625" style="25" customWidth="1"/>
    <col min="12" max="12" width="5.5546875" style="28" customWidth="1"/>
    <col min="13" max="13" width="6.33203125" style="25" bestFit="1" customWidth="1"/>
    <col min="14" max="14" width="5.5546875" style="28" customWidth="1"/>
    <col min="15" max="15" width="6.33203125" style="25" bestFit="1" customWidth="1"/>
    <col min="16" max="16" width="5.5546875" style="28" customWidth="1"/>
    <col min="17" max="17" width="6.33203125" style="25" bestFit="1" customWidth="1"/>
    <col min="18" max="18" width="5.5546875" style="28" customWidth="1"/>
    <col min="19" max="19" width="11.6640625" style="25" bestFit="1" customWidth="1"/>
    <col min="20" max="20" width="11.33203125" customWidth="1"/>
    <col min="21" max="21" width="6.88671875" style="58" customWidth="1"/>
    <col min="22" max="22" width="11.44140625" style="58" customWidth="1"/>
    <col min="23" max="23" width="25.5546875" style="61" bestFit="1" customWidth="1"/>
    <col min="24" max="24" width="28.33203125" style="61" customWidth="1"/>
    <col min="25" max="26" width="7.88671875" style="58" customWidth="1"/>
    <col min="27" max="31" width="7.88671875" style="61" customWidth="1"/>
  </cols>
  <sheetData>
    <row r="1" spans="1:31" s="57" customFormat="1" ht="21" customHeight="1" x14ac:dyDescent="0.25">
      <c r="A1" s="100"/>
      <c r="B1" s="106" t="s">
        <v>642</v>
      </c>
      <c r="C1" s="99"/>
      <c r="D1" s="160"/>
      <c r="F1" s="22"/>
      <c r="G1" s="28"/>
      <c r="H1" s="18"/>
      <c r="I1" s="24"/>
      <c r="J1" s="159"/>
      <c r="K1" s="25"/>
      <c r="L1" s="28"/>
      <c r="M1" s="25"/>
      <c r="N1" s="28"/>
      <c r="O1" s="25"/>
      <c r="P1" s="28"/>
      <c r="Q1" s="25"/>
      <c r="R1" s="28"/>
      <c r="S1" s="25"/>
      <c r="U1" s="59"/>
      <c r="V1" s="167"/>
      <c r="W1" s="276" t="s">
        <v>94</v>
      </c>
      <c r="X1" s="122"/>
      <c r="Y1" s="59"/>
      <c r="Z1" s="59"/>
      <c r="AA1" s="161"/>
      <c r="AB1" s="161"/>
      <c r="AC1" s="161"/>
      <c r="AD1" s="161"/>
      <c r="AE1" s="161"/>
    </row>
    <row r="2" spans="1:31" s="57" customFormat="1" ht="24" customHeight="1" x14ac:dyDescent="0.25">
      <c r="A2" s="19" t="s">
        <v>20</v>
      </c>
      <c r="B2" s="19" t="s">
        <v>21</v>
      </c>
      <c r="C2" s="19" t="s">
        <v>22</v>
      </c>
      <c r="D2" s="19" t="s">
        <v>31</v>
      </c>
      <c r="F2" s="19" t="s">
        <v>29</v>
      </c>
      <c r="G2" s="19" t="s">
        <v>28</v>
      </c>
      <c r="H2" s="19" t="s">
        <v>24</v>
      </c>
      <c r="I2" s="346" t="s">
        <v>32</v>
      </c>
      <c r="J2" s="353"/>
      <c r="K2" s="346" t="s">
        <v>33</v>
      </c>
      <c r="L2" s="353"/>
      <c r="M2" s="346" t="s">
        <v>34</v>
      </c>
      <c r="N2" s="353"/>
      <c r="O2" s="346" t="s">
        <v>15</v>
      </c>
      <c r="P2" s="353"/>
      <c r="Q2" s="346" t="s">
        <v>129</v>
      </c>
      <c r="R2" s="353"/>
      <c r="S2" s="19" t="s">
        <v>30</v>
      </c>
      <c r="U2" s="123" t="s">
        <v>20</v>
      </c>
      <c r="V2" s="123"/>
      <c r="W2" s="123" t="s">
        <v>22</v>
      </c>
      <c r="X2" s="123" t="s">
        <v>87</v>
      </c>
      <c r="Y2" s="123" t="s">
        <v>4</v>
      </c>
      <c r="Z2" s="123" t="s">
        <v>7</v>
      </c>
      <c r="AA2" s="123" t="s">
        <v>55</v>
      </c>
      <c r="AB2" s="123" t="s">
        <v>56</v>
      </c>
      <c r="AC2" s="123" t="s">
        <v>57</v>
      </c>
      <c r="AD2" s="123" t="s">
        <v>204</v>
      </c>
      <c r="AE2" s="123" t="s">
        <v>346</v>
      </c>
    </row>
    <row r="3" spans="1:31" ht="13.8" x14ac:dyDescent="0.25">
      <c r="A3" s="19">
        <v>1</v>
      </c>
      <c r="B3" s="81" t="s">
        <v>608</v>
      </c>
      <c r="C3" s="80" t="s">
        <v>347</v>
      </c>
      <c r="D3" s="79" t="s">
        <v>172</v>
      </c>
      <c r="F3" s="78">
        <v>1</v>
      </c>
      <c r="G3" s="91">
        <v>12</v>
      </c>
      <c r="H3" s="162" t="s">
        <v>59</v>
      </c>
      <c r="I3" s="264">
        <v>1</v>
      </c>
      <c r="J3" s="238">
        <f t="shared" ref="J3:J34" si="0">IF(OR(I3="DSQ",I3="RAF",I3="DNC",I3="DPG"),0,IF(OR(I3="DNS",I3="DNF"),100*(($G3-$G3+1)/$G3)+50*(LOG($G3/$G3)),100*(($G3-I3+1)/$G3)+50*(LOG($G3/I3))))</f>
        <v>153.95906230238126</v>
      </c>
      <c r="K3" s="264">
        <v>1</v>
      </c>
      <c r="L3" s="238">
        <f t="shared" ref="L3:L34" si="1">IF(OR(K3="DSQ",K3="RAF",K3="DNC",K3="DPG"),0,IF(OR(K3="DNS",K3="DNF"),100*(($G3-$G3+1)/$G3)+50*(LOG($G3/$G3)),100*(($G3-K3+1)/$G3)+50*(LOG($G3/K3))))</f>
        <v>153.95906230238126</v>
      </c>
      <c r="M3" s="264">
        <v>1</v>
      </c>
      <c r="N3" s="238">
        <f t="shared" ref="N3:N34" si="2">IF(OR(M3="DSQ",M3="RAF",M3="DNC",M3="DPG"),0,IF(OR(M3="DNS",M3="DNF"),100*(($G3-$G3+1)/$G3)+50*(LOG($G3/$G3)),100*(($G3-M3+1)/$G3)+50*(LOG($G3/M3))))</f>
        <v>153.95906230238126</v>
      </c>
      <c r="O3" s="264">
        <v>1</v>
      </c>
      <c r="P3" s="238">
        <f t="shared" ref="P3:P34" si="3">IF(OR(O3="DSQ",O3="RAF",O3="DNC",O3="DPG"),0,IF(OR(O3="DNS",O3="DNF"),100*(($G3-$G3+1)/$G3)+50*(LOG($G3/$G3)),100*(($G3-O3+1)/$G3)+50*(LOG($G3/O3))))</f>
        <v>153.95906230238126</v>
      </c>
      <c r="Q3" s="264">
        <v>1</v>
      </c>
      <c r="R3" s="238">
        <f t="shared" ref="R3:R34" si="4">IF(OR(Q3="DSQ",Q3="RAF",Q3="DNC",Q3="DPG"),0,IF(OR(Q3="DNS",Q3="DNF"),100*(($G3-$G3+1)/$G3)+50*(LOG($G3/$G3)),100*(($G3-Q3+1)/$G3)+50*(LOG($G3/Q3))))</f>
        <v>153.95906230238126</v>
      </c>
      <c r="S3" s="240">
        <f t="shared" ref="S3:S34" si="5">J3+L3+N3+P3+R3</f>
        <v>769.79531151190622</v>
      </c>
      <c r="U3" s="274">
        <v>1</v>
      </c>
      <c r="V3" s="270" t="s">
        <v>559</v>
      </c>
      <c r="W3" s="271" t="s">
        <v>470</v>
      </c>
      <c r="X3" s="272" t="s">
        <v>560</v>
      </c>
      <c r="Y3" s="270" t="s">
        <v>641</v>
      </c>
      <c r="Z3" s="273">
        <v>5</v>
      </c>
      <c r="AA3" s="270">
        <v>1</v>
      </c>
      <c r="AB3" s="270">
        <v>1</v>
      </c>
      <c r="AC3" s="270">
        <v>1</v>
      </c>
      <c r="AD3" s="270">
        <v>2</v>
      </c>
      <c r="AE3" s="270">
        <v>2</v>
      </c>
    </row>
    <row r="4" spans="1:31" ht="13.8" x14ac:dyDescent="0.25">
      <c r="A4" s="19">
        <v>2</v>
      </c>
      <c r="B4" s="81" t="s">
        <v>559</v>
      </c>
      <c r="C4" s="80" t="s">
        <v>470</v>
      </c>
      <c r="D4" s="79" t="s">
        <v>560</v>
      </c>
      <c r="F4" s="78">
        <v>1</v>
      </c>
      <c r="G4" s="91">
        <v>10</v>
      </c>
      <c r="H4" s="162" t="s">
        <v>641</v>
      </c>
      <c r="I4" s="264">
        <v>1</v>
      </c>
      <c r="J4" s="238">
        <f t="shared" si="0"/>
        <v>150</v>
      </c>
      <c r="K4" s="264">
        <v>1</v>
      </c>
      <c r="L4" s="238">
        <f t="shared" si="1"/>
        <v>150</v>
      </c>
      <c r="M4" s="264">
        <v>1</v>
      </c>
      <c r="N4" s="238">
        <f t="shared" si="2"/>
        <v>150</v>
      </c>
      <c r="O4" s="264">
        <v>2</v>
      </c>
      <c r="P4" s="238">
        <f t="shared" si="3"/>
        <v>124.94850021680094</v>
      </c>
      <c r="Q4" s="264">
        <v>2</v>
      </c>
      <c r="R4" s="238">
        <f t="shared" si="4"/>
        <v>124.94850021680094</v>
      </c>
      <c r="S4" s="240">
        <f t="shared" si="5"/>
        <v>699.89700043360199</v>
      </c>
      <c r="U4" s="274">
        <v>2</v>
      </c>
      <c r="V4" s="270" t="s">
        <v>561</v>
      </c>
      <c r="W4" s="271" t="s">
        <v>149</v>
      </c>
      <c r="X4" s="272" t="s">
        <v>562</v>
      </c>
      <c r="Y4" s="270" t="s">
        <v>641</v>
      </c>
      <c r="Z4" s="273">
        <v>9</v>
      </c>
      <c r="AA4" s="270">
        <v>2</v>
      </c>
      <c r="AB4" s="270" t="s">
        <v>25</v>
      </c>
      <c r="AC4" s="270">
        <v>2</v>
      </c>
      <c r="AD4" s="270">
        <v>4</v>
      </c>
      <c r="AE4" s="270">
        <v>1</v>
      </c>
    </row>
    <row r="5" spans="1:31" ht="13.8" x14ac:dyDescent="0.25">
      <c r="A5" s="19">
        <v>3</v>
      </c>
      <c r="B5" s="81" t="s">
        <v>588</v>
      </c>
      <c r="C5" s="80" t="s">
        <v>338</v>
      </c>
      <c r="D5" s="79" t="s">
        <v>589</v>
      </c>
      <c r="F5" s="78">
        <v>1</v>
      </c>
      <c r="G5" s="91">
        <v>7</v>
      </c>
      <c r="H5" s="162" t="s">
        <v>58</v>
      </c>
      <c r="I5" s="264">
        <v>2</v>
      </c>
      <c r="J5" s="238">
        <f t="shared" si="0"/>
        <v>112.91768793179949</v>
      </c>
      <c r="K5" s="264">
        <v>1</v>
      </c>
      <c r="L5" s="238">
        <f t="shared" si="1"/>
        <v>142.25490200071283</v>
      </c>
      <c r="M5" s="264">
        <v>1</v>
      </c>
      <c r="N5" s="238">
        <f t="shared" si="2"/>
        <v>142.25490200071283</v>
      </c>
      <c r="O5" s="264">
        <v>1</v>
      </c>
      <c r="P5" s="238">
        <f t="shared" si="3"/>
        <v>142.25490200071283</v>
      </c>
      <c r="Q5" s="264">
        <v>1</v>
      </c>
      <c r="R5" s="238">
        <f t="shared" si="4"/>
        <v>142.25490200071283</v>
      </c>
      <c r="S5" s="240">
        <f t="shared" si="5"/>
        <v>681.93729593465082</v>
      </c>
      <c r="U5" s="274">
        <v>3</v>
      </c>
      <c r="V5" s="270" t="s">
        <v>435</v>
      </c>
      <c r="W5" s="271" t="s">
        <v>507</v>
      </c>
      <c r="X5" s="272" t="s">
        <v>318</v>
      </c>
      <c r="Y5" s="270" t="s">
        <v>641</v>
      </c>
      <c r="Z5" s="273">
        <v>12</v>
      </c>
      <c r="AA5" s="270">
        <v>3</v>
      </c>
      <c r="AB5" s="270">
        <v>2</v>
      </c>
      <c r="AC5" s="270">
        <v>4</v>
      </c>
      <c r="AD5" s="270">
        <v>3</v>
      </c>
      <c r="AE5" s="270">
        <v>4</v>
      </c>
    </row>
    <row r="6" spans="1:31" ht="13.8" x14ac:dyDescent="0.25">
      <c r="A6" s="19">
        <v>4</v>
      </c>
      <c r="B6" s="81" t="s">
        <v>628</v>
      </c>
      <c r="C6" s="80" t="s">
        <v>178</v>
      </c>
      <c r="D6" s="79" t="s">
        <v>629</v>
      </c>
      <c r="F6" s="78">
        <v>1</v>
      </c>
      <c r="G6" s="91">
        <v>5</v>
      </c>
      <c r="H6" s="162" t="s">
        <v>60</v>
      </c>
      <c r="I6" s="264">
        <v>2</v>
      </c>
      <c r="J6" s="238">
        <f t="shared" si="0"/>
        <v>99.897000433601875</v>
      </c>
      <c r="K6" s="264">
        <v>1</v>
      </c>
      <c r="L6" s="238">
        <f t="shared" si="1"/>
        <v>134.94850021680094</v>
      </c>
      <c r="M6" s="264">
        <v>1</v>
      </c>
      <c r="N6" s="238">
        <f t="shared" si="2"/>
        <v>134.94850021680094</v>
      </c>
      <c r="O6" s="264">
        <v>1</v>
      </c>
      <c r="P6" s="238">
        <f t="shared" si="3"/>
        <v>134.94850021680094</v>
      </c>
      <c r="Q6" s="264">
        <v>1</v>
      </c>
      <c r="R6" s="238">
        <f t="shared" si="4"/>
        <v>134.94850021680094</v>
      </c>
      <c r="S6" s="240">
        <f t="shared" si="5"/>
        <v>639.69100130080562</v>
      </c>
      <c r="U6" s="274">
        <v>4</v>
      </c>
      <c r="V6" s="270" t="s">
        <v>537</v>
      </c>
      <c r="W6" s="271" t="s">
        <v>200</v>
      </c>
      <c r="X6" s="272" t="s">
        <v>554</v>
      </c>
      <c r="Y6" s="270" t="s">
        <v>641</v>
      </c>
      <c r="Z6" s="273">
        <v>14</v>
      </c>
      <c r="AA6" s="270">
        <v>4</v>
      </c>
      <c r="AB6" s="270" t="s">
        <v>25</v>
      </c>
      <c r="AC6" s="270">
        <v>3</v>
      </c>
      <c r="AD6" s="270">
        <v>4</v>
      </c>
      <c r="AE6" s="270">
        <v>3</v>
      </c>
    </row>
    <row r="7" spans="1:31" ht="13.8" x14ac:dyDescent="0.25">
      <c r="A7" s="19">
        <v>5</v>
      </c>
      <c r="B7" s="81" t="s">
        <v>189</v>
      </c>
      <c r="C7" s="80" t="s">
        <v>146</v>
      </c>
      <c r="D7" s="79" t="s">
        <v>190</v>
      </c>
      <c r="F7" s="78">
        <v>1</v>
      </c>
      <c r="G7" s="91">
        <v>7</v>
      </c>
      <c r="H7" s="162" t="s">
        <v>64</v>
      </c>
      <c r="I7" s="264">
        <v>1</v>
      </c>
      <c r="J7" s="238">
        <f t="shared" si="0"/>
        <v>142.25490200071283</v>
      </c>
      <c r="K7" s="264">
        <v>1</v>
      </c>
      <c r="L7" s="238">
        <f t="shared" si="1"/>
        <v>142.25490200071283</v>
      </c>
      <c r="M7" s="264">
        <v>1</v>
      </c>
      <c r="N7" s="238">
        <f t="shared" si="2"/>
        <v>142.25490200071283</v>
      </c>
      <c r="O7" s="264">
        <v>1</v>
      </c>
      <c r="P7" s="238">
        <f t="shared" si="3"/>
        <v>142.25490200071283</v>
      </c>
      <c r="Q7" s="264">
        <v>4</v>
      </c>
      <c r="R7" s="238">
        <f t="shared" si="4"/>
        <v>69.29475957717186</v>
      </c>
      <c r="S7" s="240">
        <f t="shared" si="5"/>
        <v>638.31436758002314</v>
      </c>
      <c r="U7" s="274">
        <v>5</v>
      </c>
      <c r="V7" s="270" t="s">
        <v>563</v>
      </c>
      <c r="W7" s="271" t="s">
        <v>199</v>
      </c>
      <c r="X7" s="272" t="s">
        <v>319</v>
      </c>
      <c r="Y7" s="270" t="s">
        <v>641</v>
      </c>
      <c r="Z7" s="273">
        <v>19</v>
      </c>
      <c r="AA7" s="270">
        <v>6</v>
      </c>
      <c r="AB7" s="270">
        <v>3</v>
      </c>
      <c r="AC7" s="270">
        <v>5</v>
      </c>
      <c r="AD7" s="270">
        <v>6</v>
      </c>
      <c r="AE7" s="270">
        <v>5</v>
      </c>
    </row>
    <row r="8" spans="1:31" ht="13.8" x14ac:dyDescent="0.25">
      <c r="A8" s="19">
        <v>6</v>
      </c>
      <c r="B8" s="81" t="s">
        <v>577</v>
      </c>
      <c r="C8" s="101" t="s">
        <v>483</v>
      </c>
      <c r="D8" s="79" t="s">
        <v>393</v>
      </c>
      <c r="F8" s="78">
        <v>1</v>
      </c>
      <c r="G8" s="91">
        <v>7</v>
      </c>
      <c r="H8" s="162" t="s">
        <v>63</v>
      </c>
      <c r="I8" s="264">
        <v>1</v>
      </c>
      <c r="J8" s="238">
        <f t="shared" si="0"/>
        <v>142.25490200071283</v>
      </c>
      <c r="K8" s="264">
        <v>4</v>
      </c>
      <c r="L8" s="238">
        <f t="shared" si="1"/>
        <v>69.29475957717186</v>
      </c>
      <c r="M8" s="264">
        <v>1</v>
      </c>
      <c r="N8" s="238">
        <f t="shared" si="2"/>
        <v>142.25490200071283</v>
      </c>
      <c r="O8" s="264">
        <v>1</v>
      </c>
      <c r="P8" s="238">
        <f t="shared" si="3"/>
        <v>142.25490200071283</v>
      </c>
      <c r="Q8" s="264">
        <v>1</v>
      </c>
      <c r="R8" s="238">
        <f t="shared" si="4"/>
        <v>142.25490200071283</v>
      </c>
      <c r="S8" s="240">
        <f t="shared" si="5"/>
        <v>638.31436758002314</v>
      </c>
      <c r="U8" s="274">
        <v>6</v>
      </c>
      <c r="V8" s="270" t="s">
        <v>564</v>
      </c>
      <c r="W8" s="271" t="s">
        <v>333</v>
      </c>
      <c r="X8" s="272" t="s">
        <v>334</v>
      </c>
      <c r="Y8" s="270" t="s">
        <v>641</v>
      </c>
      <c r="Z8" s="273">
        <v>25</v>
      </c>
      <c r="AA8" s="270">
        <v>5</v>
      </c>
      <c r="AB8" s="270" t="s">
        <v>25</v>
      </c>
      <c r="AC8" s="270">
        <v>6</v>
      </c>
      <c r="AD8" s="270">
        <v>5</v>
      </c>
      <c r="AE8" s="270" t="s">
        <v>27</v>
      </c>
    </row>
    <row r="9" spans="1:31" ht="13.8" x14ac:dyDescent="0.25">
      <c r="A9" s="19">
        <v>7</v>
      </c>
      <c r="B9" s="81" t="s">
        <v>595</v>
      </c>
      <c r="C9" s="80" t="s">
        <v>596</v>
      </c>
      <c r="D9" s="79" t="s">
        <v>597</v>
      </c>
      <c r="F9" s="78">
        <v>1</v>
      </c>
      <c r="G9" s="91">
        <v>10</v>
      </c>
      <c r="H9" s="162" t="s">
        <v>61</v>
      </c>
      <c r="I9" s="264">
        <v>1</v>
      </c>
      <c r="J9" s="238">
        <f t="shared" si="0"/>
        <v>150</v>
      </c>
      <c r="K9" s="264">
        <v>2</v>
      </c>
      <c r="L9" s="238">
        <f t="shared" si="1"/>
        <v>124.94850021680094</v>
      </c>
      <c r="M9" s="264">
        <v>2</v>
      </c>
      <c r="N9" s="238">
        <f t="shared" si="2"/>
        <v>124.94850021680094</v>
      </c>
      <c r="O9" s="264">
        <v>1</v>
      </c>
      <c r="P9" s="238">
        <f t="shared" si="3"/>
        <v>150</v>
      </c>
      <c r="Q9" s="264">
        <v>7</v>
      </c>
      <c r="R9" s="238">
        <f t="shared" si="4"/>
        <v>47.745097999287161</v>
      </c>
      <c r="S9" s="240">
        <f t="shared" si="5"/>
        <v>597.64209843288904</v>
      </c>
      <c r="U9" s="274">
        <v>7</v>
      </c>
      <c r="V9" s="270" t="s">
        <v>565</v>
      </c>
      <c r="W9" s="271" t="s">
        <v>227</v>
      </c>
      <c r="X9" s="272" t="s">
        <v>228</v>
      </c>
      <c r="Y9" s="270" t="s">
        <v>641</v>
      </c>
      <c r="Z9" s="273">
        <v>27</v>
      </c>
      <c r="AA9" s="270">
        <v>7</v>
      </c>
      <c r="AB9" s="270">
        <v>6</v>
      </c>
      <c r="AC9" s="270">
        <v>7</v>
      </c>
      <c r="AD9" s="270">
        <v>7</v>
      </c>
      <c r="AE9" s="270">
        <v>7</v>
      </c>
    </row>
    <row r="10" spans="1:31" ht="13.8" x14ac:dyDescent="0.25">
      <c r="A10" s="19">
        <v>8</v>
      </c>
      <c r="B10" s="81" t="s">
        <v>590</v>
      </c>
      <c r="C10" s="80" t="s">
        <v>304</v>
      </c>
      <c r="D10" s="79" t="s">
        <v>340</v>
      </c>
      <c r="F10" s="78">
        <v>2</v>
      </c>
      <c r="G10" s="91">
        <v>7</v>
      </c>
      <c r="H10" s="162" t="s">
        <v>58</v>
      </c>
      <c r="I10" s="264">
        <v>1</v>
      </c>
      <c r="J10" s="238">
        <f t="shared" si="0"/>
        <v>142.25490200071283</v>
      </c>
      <c r="K10" s="264">
        <v>2</v>
      </c>
      <c r="L10" s="238">
        <f t="shared" si="1"/>
        <v>112.91768793179949</v>
      </c>
      <c r="M10" s="264">
        <v>2</v>
      </c>
      <c r="N10" s="238">
        <f t="shared" si="2"/>
        <v>112.91768793179949</v>
      </c>
      <c r="O10" s="264">
        <v>2</v>
      </c>
      <c r="P10" s="238">
        <f t="shared" si="3"/>
        <v>112.91768793179949</v>
      </c>
      <c r="Q10" s="264">
        <v>4</v>
      </c>
      <c r="R10" s="238">
        <f t="shared" si="4"/>
        <v>69.29475957717186</v>
      </c>
      <c r="S10" s="240">
        <f t="shared" si="5"/>
        <v>550.30272537328312</v>
      </c>
      <c r="U10" s="274">
        <v>8</v>
      </c>
      <c r="V10" s="270" t="s">
        <v>566</v>
      </c>
      <c r="W10" s="271" t="s">
        <v>567</v>
      </c>
      <c r="X10" s="272" t="s">
        <v>568</v>
      </c>
      <c r="Y10" s="270" t="s">
        <v>641</v>
      </c>
      <c r="Z10" s="273">
        <v>28</v>
      </c>
      <c r="AA10" s="270">
        <v>8</v>
      </c>
      <c r="AB10" s="270">
        <v>4</v>
      </c>
      <c r="AC10" s="270">
        <v>8</v>
      </c>
      <c r="AD10" s="270">
        <v>8</v>
      </c>
      <c r="AE10" s="270">
        <v>8</v>
      </c>
    </row>
    <row r="11" spans="1:31" ht="13.8" x14ac:dyDescent="0.25">
      <c r="A11" s="19">
        <v>9</v>
      </c>
      <c r="B11" s="81" t="s">
        <v>614</v>
      </c>
      <c r="C11" s="80" t="s">
        <v>345</v>
      </c>
      <c r="D11" s="79" t="s">
        <v>615</v>
      </c>
      <c r="F11" s="78">
        <v>2</v>
      </c>
      <c r="G11" s="91">
        <v>12</v>
      </c>
      <c r="H11" s="162" t="s">
        <v>59</v>
      </c>
      <c r="I11" s="264">
        <v>2</v>
      </c>
      <c r="J11" s="238">
        <f t="shared" si="0"/>
        <v>130.57422918584882</v>
      </c>
      <c r="K11" s="264">
        <v>4</v>
      </c>
      <c r="L11" s="238">
        <f t="shared" si="1"/>
        <v>98.85606273598313</v>
      </c>
      <c r="M11" s="264">
        <v>2</v>
      </c>
      <c r="N11" s="238">
        <f t="shared" si="2"/>
        <v>130.57422918584882</v>
      </c>
      <c r="O11" s="264">
        <v>3</v>
      </c>
      <c r="P11" s="238">
        <f t="shared" si="3"/>
        <v>113.43633289973147</v>
      </c>
      <c r="Q11" s="264">
        <v>6</v>
      </c>
      <c r="R11" s="238">
        <f t="shared" si="4"/>
        <v>73.384833116532391</v>
      </c>
      <c r="S11" s="240">
        <f t="shared" si="5"/>
        <v>546.82568712394459</v>
      </c>
      <c r="U11" s="274">
        <v>9</v>
      </c>
      <c r="V11" s="270" t="s">
        <v>569</v>
      </c>
      <c r="W11" s="271" t="s">
        <v>474</v>
      </c>
      <c r="X11" s="272" t="s">
        <v>570</v>
      </c>
      <c r="Y11" s="270" t="s">
        <v>641</v>
      </c>
      <c r="Z11" s="273">
        <v>36</v>
      </c>
      <c r="AA11" s="270" t="s">
        <v>25</v>
      </c>
      <c r="AB11" s="270">
        <v>5</v>
      </c>
      <c r="AC11" s="270">
        <v>9</v>
      </c>
      <c r="AD11" s="270" t="s">
        <v>25</v>
      </c>
      <c r="AE11" s="270" t="s">
        <v>25</v>
      </c>
    </row>
    <row r="12" spans="1:31" ht="13.8" x14ac:dyDescent="0.25">
      <c r="A12" s="19">
        <v>10</v>
      </c>
      <c r="B12" s="81" t="s">
        <v>630</v>
      </c>
      <c r="C12" s="80" t="s">
        <v>147</v>
      </c>
      <c r="D12" s="79" t="s">
        <v>631</v>
      </c>
      <c r="F12" s="78">
        <v>2</v>
      </c>
      <c r="G12" s="91">
        <v>5</v>
      </c>
      <c r="H12" s="162" t="s">
        <v>60</v>
      </c>
      <c r="I12" s="264">
        <v>1</v>
      </c>
      <c r="J12" s="238">
        <f t="shared" si="0"/>
        <v>134.94850021680094</v>
      </c>
      <c r="K12" s="264">
        <v>2</v>
      </c>
      <c r="L12" s="238">
        <f t="shared" si="1"/>
        <v>99.897000433601875</v>
      </c>
      <c r="M12" s="264">
        <v>2</v>
      </c>
      <c r="N12" s="238">
        <f t="shared" si="2"/>
        <v>99.897000433601875</v>
      </c>
      <c r="O12" s="264">
        <v>2</v>
      </c>
      <c r="P12" s="238">
        <f t="shared" si="3"/>
        <v>99.897000433601875</v>
      </c>
      <c r="Q12" s="264">
        <v>2</v>
      </c>
      <c r="R12" s="238">
        <f t="shared" si="4"/>
        <v>99.897000433601875</v>
      </c>
      <c r="S12" s="240">
        <f t="shared" si="5"/>
        <v>534.53650195120849</v>
      </c>
      <c r="U12" s="270" t="s">
        <v>456</v>
      </c>
      <c r="V12" s="270" t="s">
        <v>571</v>
      </c>
      <c r="W12" s="271" t="s">
        <v>572</v>
      </c>
      <c r="X12" s="272" t="s">
        <v>573</v>
      </c>
      <c r="Y12" s="270" t="s">
        <v>641</v>
      </c>
      <c r="Z12" s="273">
        <v>44</v>
      </c>
      <c r="AA12" s="270" t="s">
        <v>25</v>
      </c>
      <c r="AB12" s="270" t="s">
        <v>25</v>
      </c>
      <c r="AC12" s="270" t="s">
        <v>25</v>
      </c>
      <c r="AD12" s="270" t="s">
        <v>25</v>
      </c>
      <c r="AE12" s="270" t="s">
        <v>25</v>
      </c>
    </row>
    <row r="13" spans="1:31" ht="13.8" x14ac:dyDescent="0.25">
      <c r="A13" s="19">
        <v>11</v>
      </c>
      <c r="B13" s="81" t="s">
        <v>435</v>
      </c>
      <c r="C13" s="80" t="s">
        <v>507</v>
      </c>
      <c r="D13" s="79" t="s">
        <v>318</v>
      </c>
      <c r="F13" s="78">
        <v>3</v>
      </c>
      <c r="G13" s="91">
        <v>10</v>
      </c>
      <c r="H13" s="162" t="s">
        <v>641</v>
      </c>
      <c r="I13" s="264">
        <v>3</v>
      </c>
      <c r="J13" s="238">
        <f t="shared" si="0"/>
        <v>106.14393726401688</v>
      </c>
      <c r="K13" s="264">
        <v>2</v>
      </c>
      <c r="L13" s="238">
        <f t="shared" si="1"/>
        <v>124.94850021680094</v>
      </c>
      <c r="M13" s="264">
        <v>4</v>
      </c>
      <c r="N13" s="238">
        <f t="shared" si="2"/>
        <v>89.897000433601875</v>
      </c>
      <c r="O13" s="264">
        <v>3</v>
      </c>
      <c r="P13" s="238">
        <f t="shared" si="3"/>
        <v>106.14393726401688</v>
      </c>
      <c r="Q13" s="264">
        <v>4</v>
      </c>
      <c r="R13" s="238">
        <f t="shared" si="4"/>
        <v>89.897000433601875</v>
      </c>
      <c r="S13" s="240">
        <f t="shared" si="5"/>
        <v>517.03037561203837</v>
      </c>
      <c r="U13" s="275">
        <v>1</v>
      </c>
      <c r="V13" s="135" t="s">
        <v>189</v>
      </c>
      <c r="W13" s="133" t="s">
        <v>146</v>
      </c>
      <c r="X13" s="134" t="s">
        <v>190</v>
      </c>
      <c r="Y13" s="135" t="s">
        <v>64</v>
      </c>
      <c r="Z13" s="269">
        <v>4</v>
      </c>
      <c r="AA13" s="135">
        <v>1</v>
      </c>
      <c r="AB13" s="135">
        <v>1</v>
      </c>
      <c r="AC13" s="135">
        <v>1</v>
      </c>
      <c r="AD13" s="135">
        <v>1</v>
      </c>
      <c r="AE13" s="135">
        <v>4</v>
      </c>
    </row>
    <row r="14" spans="1:31" ht="13.8" x14ac:dyDescent="0.25">
      <c r="A14" s="19">
        <v>12</v>
      </c>
      <c r="B14" s="81" t="s">
        <v>598</v>
      </c>
      <c r="C14" s="80" t="s">
        <v>171</v>
      </c>
      <c r="D14" s="79" t="s">
        <v>599</v>
      </c>
      <c r="F14" s="78">
        <v>2</v>
      </c>
      <c r="G14" s="91">
        <v>10</v>
      </c>
      <c r="H14" s="162" t="s">
        <v>61</v>
      </c>
      <c r="I14" s="264">
        <v>2</v>
      </c>
      <c r="J14" s="238">
        <f t="shared" si="0"/>
        <v>124.94850021680094</v>
      </c>
      <c r="K14" s="264" t="s">
        <v>25</v>
      </c>
      <c r="L14" s="238">
        <f t="shared" si="1"/>
        <v>10</v>
      </c>
      <c r="M14" s="264">
        <v>1</v>
      </c>
      <c r="N14" s="238">
        <f t="shared" si="2"/>
        <v>150</v>
      </c>
      <c r="O14" s="264">
        <v>5</v>
      </c>
      <c r="P14" s="238">
        <f t="shared" si="3"/>
        <v>75.051499783199063</v>
      </c>
      <c r="Q14" s="264">
        <v>1</v>
      </c>
      <c r="R14" s="238">
        <f t="shared" si="4"/>
        <v>150</v>
      </c>
      <c r="S14" s="240">
        <f t="shared" si="5"/>
        <v>510</v>
      </c>
      <c r="U14" s="275">
        <v>2</v>
      </c>
      <c r="V14" s="135" t="s">
        <v>414</v>
      </c>
      <c r="W14" s="133" t="s">
        <v>145</v>
      </c>
      <c r="X14" s="134" t="s">
        <v>158</v>
      </c>
      <c r="Y14" s="135" t="s">
        <v>64</v>
      </c>
      <c r="Z14" s="269">
        <v>8</v>
      </c>
      <c r="AA14" s="135">
        <v>2</v>
      </c>
      <c r="AB14" s="135">
        <v>6</v>
      </c>
      <c r="AC14" s="135">
        <v>2</v>
      </c>
      <c r="AD14" s="135">
        <v>2</v>
      </c>
      <c r="AE14" s="135">
        <v>2</v>
      </c>
    </row>
    <row r="15" spans="1:31" ht="13.8" x14ac:dyDescent="0.25">
      <c r="A15" s="19">
        <v>13</v>
      </c>
      <c r="B15" s="81" t="s">
        <v>574</v>
      </c>
      <c r="C15" s="101" t="s">
        <v>575</v>
      </c>
      <c r="D15" s="79" t="s">
        <v>174</v>
      </c>
      <c r="F15" s="78">
        <v>3</v>
      </c>
      <c r="G15" s="91">
        <v>7</v>
      </c>
      <c r="H15" s="162" t="s">
        <v>64</v>
      </c>
      <c r="I15" s="264">
        <v>4</v>
      </c>
      <c r="J15" s="238">
        <f t="shared" si="0"/>
        <v>69.29475957717186</v>
      </c>
      <c r="K15" s="264">
        <v>2</v>
      </c>
      <c r="L15" s="238">
        <f t="shared" si="1"/>
        <v>112.91768793179949</v>
      </c>
      <c r="M15" s="264">
        <v>3</v>
      </c>
      <c r="N15" s="238">
        <f t="shared" si="2"/>
        <v>89.827410693301147</v>
      </c>
      <c r="O15" s="264">
        <v>3</v>
      </c>
      <c r="P15" s="238">
        <f t="shared" si="3"/>
        <v>89.827410693301147</v>
      </c>
      <c r="Q15" s="264">
        <v>1</v>
      </c>
      <c r="R15" s="238">
        <f t="shared" si="4"/>
        <v>142.25490200071283</v>
      </c>
      <c r="S15" s="240">
        <f t="shared" si="5"/>
        <v>504.12217089628649</v>
      </c>
      <c r="U15" s="275">
        <v>3</v>
      </c>
      <c r="V15" s="135" t="s">
        <v>574</v>
      </c>
      <c r="W15" s="133" t="s">
        <v>575</v>
      </c>
      <c r="X15" s="134" t="s">
        <v>174</v>
      </c>
      <c r="Y15" s="135" t="s">
        <v>64</v>
      </c>
      <c r="Z15" s="269">
        <v>9</v>
      </c>
      <c r="AA15" s="135">
        <v>4</v>
      </c>
      <c r="AB15" s="135">
        <v>2</v>
      </c>
      <c r="AC15" s="135">
        <v>3</v>
      </c>
      <c r="AD15" s="135">
        <v>3</v>
      </c>
      <c r="AE15" s="135">
        <v>1</v>
      </c>
    </row>
    <row r="16" spans="1:31" ht="13.8" x14ac:dyDescent="0.25">
      <c r="A16" s="19">
        <v>14</v>
      </c>
      <c r="B16" s="81" t="s">
        <v>561</v>
      </c>
      <c r="C16" s="80" t="s">
        <v>149</v>
      </c>
      <c r="D16" s="79" t="s">
        <v>562</v>
      </c>
      <c r="F16" s="78">
        <v>2</v>
      </c>
      <c r="G16" s="91">
        <v>10</v>
      </c>
      <c r="H16" s="162" t="s">
        <v>641</v>
      </c>
      <c r="I16" s="264">
        <v>2</v>
      </c>
      <c r="J16" s="238">
        <f t="shared" si="0"/>
        <v>124.94850021680094</v>
      </c>
      <c r="K16" s="264" t="s">
        <v>25</v>
      </c>
      <c r="L16" s="238">
        <f t="shared" si="1"/>
        <v>10</v>
      </c>
      <c r="M16" s="264">
        <v>2</v>
      </c>
      <c r="N16" s="238">
        <f t="shared" si="2"/>
        <v>124.94850021680094</v>
      </c>
      <c r="O16" s="264">
        <v>4</v>
      </c>
      <c r="P16" s="238">
        <f t="shared" si="3"/>
        <v>89.897000433601875</v>
      </c>
      <c r="Q16" s="264">
        <v>1</v>
      </c>
      <c r="R16" s="238">
        <f t="shared" si="4"/>
        <v>150</v>
      </c>
      <c r="S16" s="240">
        <f t="shared" si="5"/>
        <v>499.79400086720375</v>
      </c>
      <c r="U16" s="275">
        <v>4</v>
      </c>
      <c r="V16" s="135" t="s">
        <v>775</v>
      </c>
      <c r="W16" s="133" t="s">
        <v>160</v>
      </c>
      <c r="X16" s="134" t="s">
        <v>211</v>
      </c>
      <c r="Y16" s="135" t="s">
        <v>64</v>
      </c>
      <c r="Z16" s="269">
        <v>14</v>
      </c>
      <c r="AA16" s="135">
        <v>3</v>
      </c>
      <c r="AB16" s="135">
        <v>4</v>
      </c>
      <c r="AC16" s="135">
        <v>4</v>
      </c>
      <c r="AD16" s="135">
        <v>4</v>
      </c>
      <c r="AE16" s="135">
        <v>3</v>
      </c>
    </row>
    <row r="17" spans="1:32" ht="13.8" x14ac:dyDescent="0.25">
      <c r="A17" s="19">
        <v>15</v>
      </c>
      <c r="B17" s="81" t="s">
        <v>600</v>
      </c>
      <c r="C17" s="80" t="s">
        <v>342</v>
      </c>
      <c r="D17" s="79" t="s">
        <v>343</v>
      </c>
      <c r="F17" s="78">
        <v>3</v>
      </c>
      <c r="G17" s="91">
        <v>10</v>
      </c>
      <c r="H17" s="162" t="s">
        <v>61</v>
      </c>
      <c r="I17" s="264">
        <v>6</v>
      </c>
      <c r="J17" s="238">
        <f t="shared" si="0"/>
        <v>61.092437480817821</v>
      </c>
      <c r="K17" s="264">
        <v>4</v>
      </c>
      <c r="L17" s="238">
        <f t="shared" si="1"/>
        <v>89.897000433601875</v>
      </c>
      <c r="M17" s="264">
        <v>3</v>
      </c>
      <c r="N17" s="238">
        <f t="shared" si="2"/>
        <v>106.14393726401688</v>
      </c>
      <c r="O17" s="264">
        <v>3</v>
      </c>
      <c r="P17" s="238">
        <f t="shared" si="3"/>
        <v>106.14393726401688</v>
      </c>
      <c r="Q17" s="264">
        <v>2</v>
      </c>
      <c r="R17" s="238">
        <f t="shared" si="4"/>
        <v>124.94850021680094</v>
      </c>
      <c r="S17" s="240">
        <f t="shared" si="5"/>
        <v>488.22581265925436</v>
      </c>
      <c r="U17" s="275">
        <v>5</v>
      </c>
      <c r="V17" s="135" t="s">
        <v>576</v>
      </c>
      <c r="W17" s="133" t="s">
        <v>120</v>
      </c>
      <c r="X17" s="134" t="s">
        <v>545</v>
      </c>
      <c r="Y17" s="135" t="s">
        <v>64</v>
      </c>
      <c r="Z17" s="269">
        <v>18</v>
      </c>
      <c r="AA17" s="135">
        <v>6</v>
      </c>
      <c r="AB17" s="135">
        <v>3</v>
      </c>
      <c r="AC17" s="135">
        <v>5</v>
      </c>
      <c r="AD17" s="135">
        <v>5</v>
      </c>
      <c r="AE17" s="135">
        <v>5</v>
      </c>
    </row>
    <row r="18" spans="1:32" ht="13.8" x14ac:dyDescent="0.25">
      <c r="A18" s="19">
        <v>16</v>
      </c>
      <c r="B18" s="81" t="s">
        <v>414</v>
      </c>
      <c r="C18" s="80" t="s">
        <v>145</v>
      </c>
      <c r="D18" s="79" t="s">
        <v>158</v>
      </c>
      <c r="F18" s="78">
        <v>2</v>
      </c>
      <c r="G18" s="91">
        <v>7</v>
      </c>
      <c r="H18" s="162" t="s">
        <v>64</v>
      </c>
      <c r="I18" s="264">
        <v>2</v>
      </c>
      <c r="J18" s="238">
        <f t="shared" si="0"/>
        <v>112.91768793179949</v>
      </c>
      <c r="K18" s="264">
        <v>6</v>
      </c>
      <c r="L18" s="238">
        <f t="shared" si="1"/>
        <v>31.91876805295923</v>
      </c>
      <c r="M18" s="264">
        <v>2</v>
      </c>
      <c r="N18" s="238">
        <f t="shared" si="2"/>
        <v>112.91768793179949</v>
      </c>
      <c r="O18" s="264">
        <v>2</v>
      </c>
      <c r="P18" s="238">
        <f t="shared" si="3"/>
        <v>112.91768793179949</v>
      </c>
      <c r="Q18" s="264">
        <v>2</v>
      </c>
      <c r="R18" s="238">
        <f t="shared" si="4"/>
        <v>112.91768793179949</v>
      </c>
      <c r="S18" s="240">
        <f t="shared" si="5"/>
        <v>483.58951978015716</v>
      </c>
      <c r="U18" s="275">
        <v>6</v>
      </c>
      <c r="V18" s="135" t="s">
        <v>548</v>
      </c>
      <c r="W18" s="133" t="s">
        <v>137</v>
      </c>
      <c r="X18" s="134" t="s">
        <v>403</v>
      </c>
      <c r="Y18" s="135" t="s">
        <v>64</v>
      </c>
      <c r="Z18" s="269">
        <v>22</v>
      </c>
      <c r="AA18" s="135">
        <v>5</v>
      </c>
      <c r="AB18" s="135">
        <v>5</v>
      </c>
      <c r="AC18" s="135">
        <v>6</v>
      </c>
      <c r="AD18" s="135">
        <v>6</v>
      </c>
      <c r="AE18" s="135" t="s">
        <v>25</v>
      </c>
    </row>
    <row r="19" spans="1:32" ht="13.8" x14ac:dyDescent="0.25">
      <c r="A19" s="19">
        <v>17</v>
      </c>
      <c r="B19" s="81" t="s">
        <v>616</v>
      </c>
      <c r="C19" s="80" t="s">
        <v>103</v>
      </c>
      <c r="D19" s="79" t="s">
        <v>617</v>
      </c>
      <c r="F19" s="78">
        <v>3</v>
      </c>
      <c r="G19" s="91">
        <v>12</v>
      </c>
      <c r="H19" s="162" t="s">
        <v>59</v>
      </c>
      <c r="I19" s="264">
        <v>7</v>
      </c>
      <c r="J19" s="238">
        <f t="shared" si="0"/>
        <v>61.704160301668395</v>
      </c>
      <c r="K19" s="264">
        <v>6</v>
      </c>
      <c r="L19" s="238">
        <f t="shared" si="1"/>
        <v>73.384833116532391</v>
      </c>
      <c r="M19" s="264">
        <v>4</v>
      </c>
      <c r="N19" s="238">
        <f t="shared" si="2"/>
        <v>98.85606273598313</v>
      </c>
      <c r="O19" s="264">
        <v>2</v>
      </c>
      <c r="P19" s="238">
        <f t="shared" si="3"/>
        <v>130.57422918584882</v>
      </c>
      <c r="Q19" s="264">
        <v>3</v>
      </c>
      <c r="R19" s="238">
        <f t="shared" si="4"/>
        <v>113.43633289973147</v>
      </c>
      <c r="S19" s="240">
        <f t="shared" si="5"/>
        <v>477.95561823976425</v>
      </c>
      <c r="U19" s="274">
        <v>1</v>
      </c>
      <c r="V19" s="270" t="s">
        <v>577</v>
      </c>
      <c r="W19" s="271" t="s">
        <v>483</v>
      </c>
      <c r="X19" s="272" t="s">
        <v>393</v>
      </c>
      <c r="Y19" s="270" t="s">
        <v>63</v>
      </c>
      <c r="Z19" s="273">
        <v>4</v>
      </c>
      <c r="AA19" s="270">
        <v>1</v>
      </c>
      <c r="AB19" s="270">
        <v>4</v>
      </c>
      <c r="AC19" s="270">
        <v>1</v>
      </c>
      <c r="AD19" s="270">
        <v>1</v>
      </c>
      <c r="AE19" s="270">
        <v>1</v>
      </c>
    </row>
    <row r="20" spans="1:32" ht="13.8" x14ac:dyDescent="0.25">
      <c r="A20" s="19">
        <v>18</v>
      </c>
      <c r="B20" s="81" t="s">
        <v>618</v>
      </c>
      <c r="C20" s="80" t="s">
        <v>619</v>
      </c>
      <c r="D20" s="79" t="s">
        <v>620</v>
      </c>
      <c r="F20" s="78">
        <v>4</v>
      </c>
      <c r="G20" s="91">
        <v>12</v>
      </c>
      <c r="H20" s="162" t="s">
        <v>59</v>
      </c>
      <c r="I20" s="264">
        <v>5</v>
      </c>
      <c r="J20" s="238">
        <f t="shared" si="0"/>
        <v>85.677228752246961</v>
      </c>
      <c r="K20" s="264">
        <v>2</v>
      </c>
      <c r="L20" s="238">
        <f t="shared" si="1"/>
        <v>130.57422918584882</v>
      </c>
      <c r="M20" s="264">
        <v>3</v>
      </c>
      <c r="N20" s="238">
        <f t="shared" si="2"/>
        <v>113.43633289973147</v>
      </c>
      <c r="O20" s="264">
        <v>8</v>
      </c>
      <c r="P20" s="238">
        <f t="shared" si="3"/>
        <v>50.471229619450732</v>
      </c>
      <c r="Q20" s="264">
        <v>5</v>
      </c>
      <c r="R20" s="238">
        <f t="shared" si="4"/>
        <v>85.677228752246961</v>
      </c>
      <c r="S20" s="240">
        <f t="shared" si="5"/>
        <v>465.83624920952496</v>
      </c>
      <c r="U20" s="274">
        <v>2</v>
      </c>
      <c r="V20" s="270" t="s">
        <v>578</v>
      </c>
      <c r="W20" s="271" t="s">
        <v>335</v>
      </c>
      <c r="X20" s="272" t="s">
        <v>579</v>
      </c>
      <c r="Y20" s="270" t="s">
        <v>63</v>
      </c>
      <c r="Z20" s="273">
        <v>12</v>
      </c>
      <c r="AA20" s="270">
        <v>3</v>
      </c>
      <c r="AB20" s="270">
        <v>5</v>
      </c>
      <c r="AC20" s="270">
        <v>7</v>
      </c>
      <c r="AD20" s="270">
        <v>2</v>
      </c>
      <c r="AE20" s="270">
        <v>2</v>
      </c>
    </row>
    <row r="21" spans="1:32" ht="13.8" x14ac:dyDescent="0.25">
      <c r="A21" s="19">
        <v>19</v>
      </c>
      <c r="B21" s="81" t="s">
        <v>415</v>
      </c>
      <c r="C21" s="80" t="s">
        <v>89</v>
      </c>
      <c r="D21" s="79" t="s">
        <v>591</v>
      </c>
      <c r="F21" s="78">
        <v>3</v>
      </c>
      <c r="G21" s="91">
        <v>7</v>
      </c>
      <c r="H21" s="162" t="s">
        <v>58</v>
      </c>
      <c r="I21" s="264">
        <v>4</v>
      </c>
      <c r="J21" s="238">
        <f t="shared" si="0"/>
        <v>69.29475957717186</v>
      </c>
      <c r="K21" s="264">
        <v>4</v>
      </c>
      <c r="L21" s="238">
        <f t="shared" si="1"/>
        <v>69.29475957717186</v>
      </c>
      <c r="M21" s="264">
        <v>3</v>
      </c>
      <c r="N21" s="238">
        <f t="shared" si="2"/>
        <v>89.827410693301147</v>
      </c>
      <c r="O21" s="264">
        <v>3</v>
      </c>
      <c r="P21" s="238">
        <f t="shared" si="3"/>
        <v>89.827410693301147</v>
      </c>
      <c r="Q21" s="264">
        <v>3</v>
      </c>
      <c r="R21" s="238">
        <f t="shared" si="4"/>
        <v>89.827410693301147</v>
      </c>
      <c r="S21" s="240">
        <f t="shared" si="5"/>
        <v>408.07175123424719</v>
      </c>
      <c r="U21" s="274">
        <v>3</v>
      </c>
      <c r="V21" s="270" t="s">
        <v>364</v>
      </c>
      <c r="W21" s="271" t="s">
        <v>98</v>
      </c>
      <c r="X21" s="272" t="s">
        <v>514</v>
      </c>
      <c r="Y21" s="270" t="s">
        <v>63</v>
      </c>
      <c r="Z21" s="273">
        <v>15</v>
      </c>
      <c r="AA21" s="270">
        <v>5</v>
      </c>
      <c r="AB21" s="270">
        <v>2</v>
      </c>
      <c r="AC21" s="270">
        <v>2</v>
      </c>
      <c r="AD21" s="270">
        <v>6</v>
      </c>
      <c r="AE21" s="270">
        <v>7</v>
      </c>
    </row>
    <row r="22" spans="1:32" ht="13.8" x14ac:dyDescent="0.25">
      <c r="A22" s="19">
        <v>20</v>
      </c>
      <c r="B22" s="81" t="s">
        <v>537</v>
      </c>
      <c r="C22" s="101" t="s">
        <v>200</v>
      </c>
      <c r="D22" s="79" t="s">
        <v>554</v>
      </c>
      <c r="F22" s="78">
        <v>4</v>
      </c>
      <c r="G22" s="91">
        <v>10</v>
      </c>
      <c r="H22" s="162" t="s">
        <v>641</v>
      </c>
      <c r="I22" s="264">
        <v>4</v>
      </c>
      <c r="J22" s="238">
        <f t="shared" si="0"/>
        <v>89.897000433601875</v>
      </c>
      <c r="K22" s="264" t="s">
        <v>25</v>
      </c>
      <c r="L22" s="238">
        <f t="shared" si="1"/>
        <v>10</v>
      </c>
      <c r="M22" s="264">
        <v>3</v>
      </c>
      <c r="N22" s="238">
        <f t="shared" si="2"/>
        <v>106.14393726401688</v>
      </c>
      <c r="O22" s="264">
        <v>4</v>
      </c>
      <c r="P22" s="238">
        <f t="shared" si="3"/>
        <v>89.897000433601875</v>
      </c>
      <c r="Q22" s="264">
        <v>3</v>
      </c>
      <c r="R22" s="238">
        <f t="shared" si="4"/>
        <v>106.14393726401688</v>
      </c>
      <c r="S22" s="240">
        <f t="shared" si="5"/>
        <v>402.08187539523749</v>
      </c>
      <c r="U22" s="274">
        <v>4</v>
      </c>
      <c r="V22" s="270" t="s">
        <v>479</v>
      </c>
      <c r="W22" s="271" t="s">
        <v>209</v>
      </c>
      <c r="X22" s="272" t="s">
        <v>183</v>
      </c>
      <c r="Y22" s="270" t="s">
        <v>63</v>
      </c>
      <c r="Z22" s="273">
        <v>16</v>
      </c>
      <c r="AA22" s="270">
        <v>7</v>
      </c>
      <c r="AB22" s="270">
        <v>1</v>
      </c>
      <c r="AC22" s="270">
        <v>6</v>
      </c>
      <c r="AD22" s="270">
        <v>4</v>
      </c>
      <c r="AE22" s="270">
        <v>5</v>
      </c>
    </row>
    <row r="23" spans="1:32" ht="13.8" x14ac:dyDescent="0.25">
      <c r="A23" s="19">
        <v>21</v>
      </c>
      <c r="B23" s="81" t="s">
        <v>621</v>
      </c>
      <c r="C23" s="80" t="s">
        <v>152</v>
      </c>
      <c r="D23" s="79" t="s">
        <v>357</v>
      </c>
      <c r="F23" s="78">
        <v>5</v>
      </c>
      <c r="G23" s="91">
        <v>12</v>
      </c>
      <c r="H23" s="162" t="s">
        <v>59</v>
      </c>
      <c r="I23" s="264">
        <v>3</v>
      </c>
      <c r="J23" s="238">
        <f t="shared" si="0"/>
        <v>113.43633289973147</v>
      </c>
      <c r="K23" s="264">
        <v>5</v>
      </c>
      <c r="L23" s="238">
        <f t="shared" si="1"/>
        <v>85.677228752246961</v>
      </c>
      <c r="M23" s="264">
        <v>8</v>
      </c>
      <c r="N23" s="238">
        <f t="shared" si="2"/>
        <v>50.471229619450732</v>
      </c>
      <c r="O23" s="264">
        <v>4</v>
      </c>
      <c r="P23" s="238">
        <f t="shared" si="3"/>
        <v>98.85606273598313</v>
      </c>
      <c r="Q23" s="264">
        <v>8</v>
      </c>
      <c r="R23" s="238">
        <f t="shared" si="4"/>
        <v>50.471229619450732</v>
      </c>
      <c r="S23" s="240">
        <f t="shared" si="5"/>
        <v>398.91208362686308</v>
      </c>
      <c r="U23" s="274">
        <v>5</v>
      </c>
      <c r="V23" s="270" t="s">
        <v>580</v>
      </c>
      <c r="W23" s="271" t="s">
        <v>122</v>
      </c>
      <c r="X23" s="272" t="s">
        <v>581</v>
      </c>
      <c r="Y23" s="270" t="s">
        <v>63</v>
      </c>
      <c r="Z23" s="273">
        <v>16</v>
      </c>
      <c r="AA23" s="270">
        <v>2</v>
      </c>
      <c r="AB23" s="270">
        <v>7</v>
      </c>
      <c r="AC23" s="270">
        <v>5</v>
      </c>
      <c r="AD23" s="270">
        <v>3</v>
      </c>
      <c r="AE23" s="270">
        <v>6</v>
      </c>
    </row>
    <row r="24" spans="1:32" ht="13.8" x14ac:dyDescent="0.25">
      <c r="A24" s="19">
        <v>22</v>
      </c>
      <c r="B24" s="81" t="s">
        <v>775</v>
      </c>
      <c r="C24" s="80" t="s">
        <v>160</v>
      </c>
      <c r="D24" s="79" t="s">
        <v>211</v>
      </c>
      <c r="F24" s="78">
        <v>4</v>
      </c>
      <c r="G24" s="91">
        <v>7</v>
      </c>
      <c r="H24" s="162" t="s">
        <v>64</v>
      </c>
      <c r="I24" s="264">
        <v>3</v>
      </c>
      <c r="J24" s="238">
        <f t="shared" si="0"/>
        <v>89.827410693301147</v>
      </c>
      <c r="K24" s="264">
        <v>4</v>
      </c>
      <c r="L24" s="238">
        <f t="shared" si="1"/>
        <v>69.29475957717186</v>
      </c>
      <c r="M24" s="264">
        <v>4</v>
      </c>
      <c r="N24" s="238">
        <f t="shared" si="2"/>
        <v>69.29475957717186</v>
      </c>
      <c r="O24" s="264">
        <v>4</v>
      </c>
      <c r="P24" s="238">
        <f t="shared" si="3"/>
        <v>69.29475957717186</v>
      </c>
      <c r="Q24" s="264">
        <v>3</v>
      </c>
      <c r="R24" s="238">
        <f t="shared" si="4"/>
        <v>89.827410693301147</v>
      </c>
      <c r="S24" s="240">
        <f t="shared" si="5"/>
        <v>387.53910011811791</v>
      </c>
      <c r="U24" s="274">
        <v>6</v>
      </c>
      <c r="V24" s="270" t="s">
        <v>582</v>
      </c>
      <c r="W24" s="271" t="s">
        <v>583</v>
      </c>
      <c r="X24" s="272" t="s">
        <v>584</v>
      </c>
      <c r="Y24" s="270" t="s">
        <v>63</v>
      </c>
      <c r="Z24" s="273">
        <v>18</v>
      </c>
      <c r="AA24" s="270">
        <v>6</v>
      </c>
      <c r="AB24" s="270">
        <v>3</v>
      </c>
      <c r="AC24" s="270">
        <v>6</v>
      </c>
      <c r="AD24" s="270">
        <v>5</v>
      </c>
      <c r="AE24" s="270">
        <v>4</v>
      </c>
    </row>
    <row r="25" spans="1:32" ht="13.8" x14ac:dyDescent="0.25">
      <c r="A25" s="19">
        <v>23</v>
      </c>
      <c r="B25" s="81" t="s">
        <v>320</v>
      </c>
      <c r="C25" s="80" t="s">
        <v>197</v>
      </c>
      <c r="D25" s="79" t="s">
        <v>601</v>
      </c>
      <c r="F25" s="78">
        <v>4</v>
      </c>
      <c r="G25" s="91">
        <v>10</v>
      </c>
      <c r="H25" s="162" t="s">
        <v>61</v>
      </c>
      <c r="I25" s="264">
        <v>4</v>
      </c>
      <c r="J25" s="238">
        <f t="shared" si="0"/>
        <v>89.897000433601875</v>
      </c>
      <c r="K25" s="264" t="s">
        <v>25</v>
      </c>
      <c r="L25" s="238">
        <f t="shared" si="1"/>
        <v>10</v>
      </c>
      <c r="M25" s="264">
        <v>4</v>
      </c>
      <c r="N25" s="238">
        <f t="shared" si="2"/>
        <v>89.897000433601875</v>
      </c>
      <c r="O25" s="264">
        <v>4</v>
      </c>
      <c r="P25" s="238">
        <f t="shared" si="3"/>
        <v>89.897000433601875</v>
      </c>
      <c r="Q25" s="264">
        <v>3</v>
      </c>
      <c r="R25" s="238">
        <f t="shared" si="4"/>
        <v>106.14393726401688</v>
      </c>
      <c r="S25" s="240">
        <f t="shared" si="5"/>
        <v>385.83493856482249</v>
      </c>
      <c r="U25" s="274">
        <v>7</v>
      </c>
      <c r="V25" s="270" t="s">
        <v>585</v>
      </c>
      <c r="W25" s="271" t="s">
        <v>586</v>
      </c>
      <c r="X25" s="272" t="s">
        <v>587</v>
      </c>
      <c r="Y25" s="270" t="s">
        <v>63</v>
      </c>
      <c r="Z25" s="273">
        <v>23</v>
      </c>
      <c r="AA25" s="270">
        <v>7</v>
      </c>
      <c r="AB25" s="270">
        <v>6</v>
      </c>
      <c r="AC25" s="270">
        <v>7</v>
      </c>
      <c r="AD25" s="270">
        <v>7</v>
      </c>
      <c r="AE25" s="270">
        <v>3</v>
      </c>
    </row>
    <row r="26" spans="1:32" ht="13.8" x14ac:dyDescent="0.25">
      <c r="A26" s="19">
        <v>24</v>
      </c>
      <c r="B26" s="81" t="s">
        <v>578</v>
      </c>
      <c r="C26" s="80" t="s">
        <v>335</v>
      </c>
      <c r="D26" s="79" t="s">
        <v>579</v>
      </c>
      <c r="F26" s="78">
        <v>2</v>
      </c>
      <c r="G26" s="91">
        <v>7</v>
      </c>
      <c r="H26" s="162" t="s">
        <v>63</v>
      </c>
      <c r="I26" s="264">
        <v>3</v>
      </c>
      <c r="J26" s="238">
        <f t="shared" si="0"/>
        <v>89.827410693301147</v>
      </c>
      <c r="K26" s="264">
        <v>5</v>
      </c>
      <c r="L26" s="238">
        <f t="shared" si="1"/>
        <v>50.163544641054756</v>
      </c>
      <c r="M26" s="264">
        <v>7</v>
      </c>
      <c r="N26" s="238">
        <f t="shared" si="2"/>
        <v>14.285714285714285</v>
      </c>
      <c r="O26" s="264">
        <v>2</v>
      </c>
      <c r="P26" s="238">
        <f t="shared" si="3"/>
        <v>112.91768793179949</v>
      </c>
      <c r="Q26" s="264">
        <v>2</v>
      </c>
      <c r="R26" s="238">
        <f t="shared" si="4"/>
        <v>112.91768793179949</v>
      </c>
      <c r="S26" s="240">
        <f t="shared" si="5"/>
        <v>380.11204548366914</v>
      </c>
      <c r="U26" s="275">
        <v>1</v>
      </c>
      <c r="V26" s="135" t="s">
        <v>588</v>
      </c>
      <c r="W26" s="133" t="s">
        <v>338</v>
      </c>
      <c r="X26" s="134" t="s">
        <v>589</v>
      </c>
      <c r="Y26" s="135" t="s">
        <v>58</v>
      </c>
      <c r="Z26" s="269">
        <v>4</v>
      </c>
      <c r="AA26" s="135">
        <v>2</v>
      </c>
      <c r="AB26" s="135">
        <v>1</v>
      </c>
      <c r="AC26" s="135">
        <v>1</v>
      </c>
      <c r="AD26" s="135">
        <v>1</v>
      </c>
      <c r="AE26" s="135">
        <v>1</v>
      </c>
    </row>
    <row r="27" spans="1:32" ht="13.8" x14ac:dyDescent="0.25">
      <c r="A27" s="19">
        <v>25</v>
      </c>
      <c r="B27" s="81" t="s">
        <v>563</v>
      </c>
      <c r="C27" s="80" t="s">
        <v>199</v>
      </c>
      <c r="D27" s="79" t="s">
        <v>319</v>
      </c>
      <c r="F27" s="78">
        <v>5</v>
      </c>
      <c r="G27" s="91">
        <v>10</v>
      </c>
      <c r="H27" s="162" t="s">
        <v>641</v>
      </c>
      <c r="I27" s="264">
        <v>6</v>
      </c>
      <c r="J27" s="238">
        <f t="shared" si="0"/>
        <v>61.092437480817821</v>
      </c>
      <c r="K27" s="264">
        <v>3</v>
      </c>
      <c r="L27" s="238">
        <f t="shared" si="1"/>
        <v>106.14393726401688</v>
      </c>
      <c r="M27" s="264">
        <v>5</v>
      </c>
      <c r="N27" s="238">
        <f t="shared" si="2"/>
        <v>75.051499783199063</v>
      </c>
      <c r="O27" s="264">
        <v>6</v>
      </c>
      <c r="P27" s="238">
        <f t="shared" si="3"/>
        <v>61.092437480817821</v>
      </c>
      <c r="Q27" s="264">
        <v>5</v>
      </c>
      <c r="R27" s="238">
        <f t="shared" si="4"/>
        <v>75.051499783199063</v>
      </c>
      <c r="S27" s="240">
        <f t="shared" si="5"/>
        <v>378.43181179205067</v>
      </c>
      <c r="U27" s="275">
        <v>2</v>
      </c>
      <c r="V27" s="135" t="s">
        <v>590</v>
      </c>
      <c r="W27" s="133" t="s">
        <v>304</v>
      </c>
      <c r="X27" s="134" t="s">
        <v>340</v>
      </c>
      <c r="Y27" s="135" t="s">
        <v>58</v>
      </c>
      <c r="Z27" s="269">
        <v>7</v>
      </c>
      <c r="AA27" s="135">
        <v>1</v>
      </c>
      <c r="AB27" s="135">
        <v>2</v>
      </c>
      <c r="AC27" s="135">
        <v>2</v>
      </c>
      <c r="AD27" s="135">
        <v>2</v>
      </c>
      <c r="AE27" s="135">
        <v>4</v>
      </c>
    </row>
    <row r="28" spans="1:32" ht="13.8" x14ac:dyDescent="0.25">
      <c r="A28" s="19">
        <v>26</v>
      </c>
      <c r="B28" s="81" t="s">
        <v>622</v>
      </c>
      <c r="C28" s="80" t="s">
        <v>202</v>
      </c>
      <c r="D28" s="79" t="s">
        <v>358</v>
      </c>
      <c r="F28" s="78">
        <v>6</v>
      </c>
      <c r="G28" s="91">
        <v>12</v>
      </c>
      <c r="H28" s="162" t="s">
        <v>59</v>
      </c>
      <c r="I28" s="264">
        <v>6</v>
      </c>
      <c r="J28" s="238">
        <f t="shared" si="0"/>
        <v>73.384833116532391</v>
      </c>
      <c r="K28" s="264">
        <v>7</v>
      </c>
      <c r="L28" s="238">
        <f t="shared" si="1"/>
        <v>61.704160301668395</v>
      </c>
      <c r="M28" s="264">
        <v>9</v>
      </c>
      <c r="N28" s="238">
        <f t="shared" si="2"/>
        <v>39.580270163748324</v>
      </c>
      <c r="O28" s="264">
        <v>7</v>
      </c>
      <c r="P28" s="238">
        <f t="shared" si="3"/>
        <v>61.704160301668395</v>
      </c>
      <c r="Q28" s="264">
        <v>2</v>
      </c>
      <c r="R28" s="238">
        <f t="shared" si="4"/>
        <v>130.57422918584882</v>
      </c>
      <c r="S28" s="240">
        <f t="shared" si="5"/>
        <v>366.94765306946636</v>
      </c>
      <c r="U28" s="275">
        <v>3</v>
      </c>
      <c r="V28" s="135" t="s">
        <v>415</v>
      </c>
      <c r="W28" s="133" t="s">
        <v>89</v>
      </c>
      <c r="X28" s="134" t="s">
        <v>591</v>
      </c>
      <c r="Y28" s="135" t="s">
        <v>58</v>
      </c>
      <c r="Z28" s="269">
        <v>13</v>
      </c>
      <c r="AA28" s="135">
        <v>4</v>
      </c>
      <c r="AB28" s="135">
        <v>4</v>
      </c>
      <c r="AC28" s="135">
        <v>3</v>
      </c>
      <c r="AD28" s="135">
        <v>3</v>
      </c>
      <c r="AE28" s="135">
        <v>3</v>
      </c>
    </row>
    <row r="29" spans="1:32" ht="13.8" x14ac:dyDescent="0.25">
      <c r="A29" s="19">
        <v>27</v>
      </c>
      <c r="B29" s="81" t="s">
        <v>592</v>
      </c>
      <c r="C29" s="80" t="s">
        <v>112</v>
      </c>
      <c r="D29" s="79" t="s">
        <v>593</v>
      </c>
      <c r="F29" s="78">
        <v>4</v>
      </c>
      <c r="G29" s="91">
        <v>7</v>
      </c>
      <c r="H29" s="162" t="s">
        <v>58</v>
      </c>
      <c r="I29" s="264">
        <v>3</v>
      </c>
      <c r="J29" s="238">
        <f t="shared" si="0"/>
        <v>89.827410693301147</v>
      </c>
      <c r="K29" s="264">
        <v>6</v>
      </c>
      <c r="L29" s="238">
        <f t="shared" si="1"/>
        <v>31.91876805295923</v>
      </c>
      <c r="M29" s="264">
        <v>6</v>
      </c>
      <c r="N29" s="238">
        <f t="shared" si="2"/>
        <v>31.91876805295923</v>
      </c>
      <c r="O29" s="264">
        <v>4</v>
      </c>
      <c r="P29" s="238">
        <f t="shared" si="3"/>
        <v>69.29475957717186</v>
      </c>
      <c r="Q29" s="264">
        <v>2</v>
      </c>
      <c r="R29" s="238">
        <f t="shared" si="4"/>
        <v>112.91768793179949</v>
      </c>
      <c r="S29" s="240">
        <f t="shared" si="5"/>
        <v>335.87739430819096</v>
      </c>
      <c r="U29" s="275">
        <v>4</v>
      </c>
      <c r="V29" s="135" t="s">
        <v>592</v>
      </c>
      <c r="W29" s="133" t="s">
        <v>112</v>
      </c>
      <c r="X29" s="134" t="s">
        <v>593</v>
      </c>
      <c r="Y29" s="135" t="s">
        <v>58</v>
      </c>
      <c r="Z29" s="269">
        <v>15</v>
      </c>
      <c r="AA29" s="135">
        <v>3</v>
      </c>
      <c r="AB29" s="135">
        <v>6</v>
      </c>
      <c r="AC29" s="135">
        <v>6</v>
      </c>
      <c r="AD29" s="135">
        <v>4</v>
      </c>
      <c r="AE29" s="135">
        <v>2</v>
      </c>
    </row>
    <row r="30" spans="1:32" ht="13.8" x14ac:dyDescent="0.25">
      <c r="A30" s="19">
        <v>28</v>
      </c>
      <c r="B30" s="81" t="s">
        <v>603</v>
      </c>
      <c r="C30" s="101" t="s">
        <v>341</v>
      </c>
      <c r="D30" s="79" t="s">
        <v>604</v>
      </c>
      <c r="F30" s="78">
        <v>6</v>
      </c>
      <c r="G30" s="91">
        <v>10</v>
      </c>
      <c r="H30" s="162" t="s">
        <v>61</v>
      </c>
      <c r="I30" s="264">
        <v>8</v>
      </c>
      <c r="J30" s="238">
        <f t="shared" si="0"/>
        <v>34.845500650402819</v>
      </c>
      <c r="K30" s="264">
        <v>3</v>
      </c>
      <c r="L30" s="238">
        <f t="shared" si="1"/>
        <v>106.14393726401688</v>
      </c>
      <c r="M30" s="264">
        <v>7</v>
      </c>
      <c r="N30" s="238">
        <f t="shared" si="2"/>
        <v>47.745097999287161</v>
      </c>
      <c r="O30" s="264">
        <v>7</v>
      </c>
      <c r="P30" s="238">
        <f t="shared" si="3"/>
        <v>47.745097999287161</v>
      </c>
      <c r="Q30" s="264">
        <v>4</v>
      </c>
      <c r="R30" s="238">
        <f t="shared" si="4"/>
        <v>89.897000433601875</v>
      </c>
      <c r="S30" s="240">
        <f t="shared" si="5"/>
        <v>326.37663434659589</v>
      </c>
      <c r="U30" s="275">
        <v>5</v>
      </c>
      <c r="V30" s="135" t="s">
        <v>594</v>
      </c>
      <c r="W30" s="133" t="s">
        <v>169</v>
      </c>
      <c r="X30" s="134" t="s">
        <v>170</v>
      </c>
      <c r="Y30" s="135" t="s">
        <v>58</v>
      </c>
      <c r="Z30" s="269">
        <v>18</v>
      </c>
      <c r="AA30" s="135">
        <v>6</v>
      </c>
      <c r="AB30" s="135">
        <v>3</v>
      </c>
      <c r="AC30" s="135">
        <v>4</v>
      </c>
      <c r="AD30" s="135">
        <v>5</v>
      </c>
      <c r="AE30" s="135">
        <v>7</v>
      </c>
      <c r="AF30" s="175"/>
    </row>
    <row r="31" spans="1:32" ht="13.8" x14ac:dyDescent="0.25">
      <c r="A31" s="19">
        <v>29</v>
      </c>
      <c r="B31" s="81" t="s">
        <v>62</v>
      </c>
      <c r="C31" s="80" t="s">
        <v>101</v>
      </c>
      <c r="D31" s="79" t="s">
        <v>602</v>
      </c>
      <c r="F31" s="78">
        <v>5</v>
      </c>
      <c r="G31" s="91">
        <v>10</v>
      </c>
      <c r="H31" s="162" t="s">
        <v>61</v>
      </c>
      <c r="I31" s="264">
        <v>5</v>
      </c>
      <c r="J31" s="238">
        <f t="shared" si="0"/>
        <v>75.051499783199063</v>
      </c>
      <c r="K31" s="264">
        <v>4</v>
      </c>
      <c r="L31" s="238">
        <f t="shared" si="1"/>
        <v>89.897000433601875</v>
      </c>
      <c r="M31" s="264">
        <v>5</v>
      </c>
      <c r="N31" s="238">
        <f t="shared" si="2"/>
        <v>75.051499783199063</v>
      </c>
      <c r="O31" s="264">
        <v>5</v>
      </c>
      <c r="P31" s="238">
        <f t="shared" si="3"/>
        <v>75.051499783199063</v>
      </c>
      <c r="Q31" s="264" t="s">
        <v>25</v>
      </c>
      <c r="R31" s="238">
        <f t="shared" si="4"/>
        <v>10</v>
      </c>
      <c r="S31" s="240">
        <f t="shared" si="5"/>
        <v>325.05149978319906</v>
      </c>
      <c r="U31" s="275">
        <v>6</v>
      </c>
      <c r="V31" s="135" t="s">
        <v>450</v>
      </c>
      <c r="W31" s="133" t="s">
        <v>135</v>
      </c>
      <c r="X31" s="134" t="s">
        <v>168</v>
      </c>
      <c r="Y31" s="135" t="s">
        <v>58</v>
      </c>
      <c r="Z31" s="269">
        <v>21</v>
      </c>
      <c r="AA31" s="135">
        <v>5</v>
      </c>
      <c r="AB31" s="135">
        <v>5</v>
      </c>
      <c r="AC31" s="135">
        <v>5</v>
      </c>
      <c r="AD31" s="135">
        <v>8</v>
      </c>
      <c r="AE31" s="135">
        <v>6</v>
      </c>
      <c r="AF31" s="175"/>
    </row>
    <row r="32" spans="1:32" ht="13.8" x14ac:dyDescent="0.25">
      <c r="A32" s="19">
        <v>30</v>
      </c>
      <c r="B32" s="81" t="s">
        <v>364</v>
      </c>
      <c r="C32" s="101" t="s">
        <v>98</v>
      </c>
      <c r="D32" s="79" t="s">
        <v>514</v>
      </c>
      <c r="F32" s="78">
        <v>3</v>
      </c>
      <c r="G32" s="91">
        <v>7</v>
      </c>
      <c r="H32" s="162" t="s">
        <v>63</v>
      </c>
      <c r="I32" s="264">
        <v>5</v>
      </c>
      <c r="J32" s="238">
        <f t="shared" si="0"/>
        <v>50.163544641054756</v>
      </c>
      <c r="K32" s="264">
        <v>2</v>
      </c>
      <c r="L32" s="238">
        <f t="shared" si="1"/>
        <v>112.91768793179949</v>
      </c>
      <c r="M32" s="264">
        <v>2</v>
      </c>
      <c r="N32" s="238">
        <f t="shared" si="2"/>
        <v>112.91768793179949</v>
      </c>
      <c r="O32" s="264">
        <v>6</v>
      </c>
      <c r="P32" s="238">
        <f t="shared" si="3"/>
        <v>31.91876805295923</v>
      </c>
      <c r="Q32" s="264">
        <v>7</v>
      </c>
      <c r="R32" s="238">
        <f t="shared" si="4"/>
        <v>14.285714285714285</v>
      </c>
      <c r="S32" s="240">
        <f t="shared" si="5"/>
        <v>322.20340284332724</v>
      </c>
      <c r="U32" s="275">
        <v>7</v>
      </c>
      <c r="V32" s="135" t="s">
        <v>452</v>
      </c>
      <c r="W32" s="133" t="s">
        <v>301</v>
      </c>
      <c r="X32" s="134" t="s">
        <v>453</v>
      </c>
      <c r="Y32" s="135" t="s">
        <v>58</v>
      </c>
      <c r="Z32" s="269">
        <v>26</v>
      </c>
      <c r="AA32" s="135">
        <v>7</v>
      </c>
      <c r="AB32" s="135">
        <v>7</v>
      </c>
      <c r="AC32" s="135">
        <v>7</v>
      </c>
      <c r="AD32" s="135">
        <v>7</v>
      </c>
      <c r="AE32" s="135">
        <v>5</v>
      </c>
      <c r="AF32" s="175"/>
    </row>
    <row r="33" spans="1:33" ht="13.8" x14ac:dyDescent="0.25">
      <c r="A33" s="19">
        <v>31</v>
      </c>
      <c r="B33" s="81" t="s">
        <v>623</v>
      </c>
      <c r="C33" s="80" t="s">
        <v>108</v>
      </c>
      <c r="D33" s="79" t="s">
        <v>624</v>
      </c>
      <c r="F33" s="78">
        <v>7</v>
      </c>
      <c r="G33" s="91">
        <v>12</v>
      </c>
      <c r="H33" s="162" t="s">
        <v>59</v>
      </c>
      <c r="I33" s="264">
        <v>9</v>
      </c>
      <c r="J33" s="238">
        <f t="shared" si="0"/>
        <v>39.580270163748324</v>
      </c>
      <c r="K33" s="264">
        <v>3</v>
      </c>
      <c r="L33" s="238">
        <f t="shared" si="1"/>
        <v>113.43633289973147</v>
      </c>
      <c r="M33" s="264">
        <v>7</v>
      </c>
      <c r="N33" s="238">
        <f t="shared" si="2"/>
        <v>61.704160301668395</v>
      </c>
      <c r="O33" s="264">
        <v>6</v>
      </c>
      <c r="P33" s="238">
        <f t="shared" si="3"/>
        <v>73.384833116532391</v>
      </c>
      <c r="Q33" s="264">
        <v>10</v>
      </c>
      <c r="R33" s="238">
        <f t="shared" si="4"/>
        <v>28.959062302381241</v>
      </c>
      <c r="S33" s="240">
        <f t="shared" si="5"/>
        <v>317.06465878406186</v>
      </c>
      <c r="U33" s="274">
        <v>1</v>
      </c>
      <c r="V33" s="270" t="s">
        <v>595</v>
      </c>
      <c r="W33" s="271" t="s">
        <v>596</v>
      </c>
      <c r="X33" s="272" t="s">
        <v>597</v>
      </c>
      <c r="Y33" s="270" t="s">
        <v>61</v>
      </c>
      <c r="Z33" s="273">
        <v>6</v>
      </c>
      <c r="AA33" s="270">
        <v>1</v>
      </c>
      <c r="AB33" s="270">
        <v>2</v>
      </c>
      <c r="AC33" s="270">
        <v>2</v>
      </c>
      <c r="AD33" s="270">
        <v>1</v>
      </c>
      <c r="AE33" s="270">
        <v>7</v>
      </c>
    </row>
    <row r="34" spans="1:33" ht="13.8" x14ac:dyDescent="0.25">
      <c r="A34" s="19">
        <v>32</v>
      </c>
      <c r="B34" s="81" t="s">
        <v>625</v>
      </c>
      <c r="C34" s="80" t="s">
        <v>494</v>
      </c>
      <c r="D34" s="79" t="s">
        <v>363</v>
      </c>
      <c r="F34" s="78">
        <v>8</v>
      </c>
      <c r="G34" s="91">
        <v>12</v>
      </c>
      <c r="H34" s="162" t="s">
        <v>59</v>
      </c>
      <c r="I34" s="264">
        <v>10</v>
      </c>
      <c r="J34" s="238">
        <f t="shared" si="0"/>
        <v>28.959062302381241</v>
      </c>
      <c r="K34" s="264">
        <v>8</v>
      </c>
      <c r="L34" s="238">
        <f t="shared" si="1"/>
        <v>50.471229619450732</v>
      </c>
      <c r="M34" s="264">
        <v>5</v>
      </c>
      <c r="N34" s="238">
        <f t="shared" si="2"/>
        <v>85.677228752246961</v>
      </c>
      <c r="O34" s="264">
        <v>5</v>
      </c>
      <c r="P34" s="238">
        <f t="shared" si="3"/>
        <v>85.677228752246961</v>
      </c>
      <c r="Q34" s="264">
        <v>7</v>
      </c>
      <c r="R34" s="238">
        <f t="shared" si="4"/>
        <v>61.704160301668395</v>
      </c>
      <c r="S34" s="240">
        <f t="shared" si="5"/>
        <v>312.48890972799427</v>
      </c>
      <c r="U34" s="274">
        <v>2</v>
      </c>
      <c r="V34" s="270" t="s">
        <v>598</v>
      </c>
      <c r="W34" s="271" t="s">
        <v>171</v>
      </c>
      <c r="X34" s="272" t="s">
        <v>599</v>
      </c>
      <c r="Y34" s="270" t="s">
        <v>61</v>
      </c>
      <c r="Z34" s="273">
        <v>9</v>
      </c>
      <c r="AA34" s="270">
        <v>2</v>
      </c>
      <c r="AB34" s="270" t="s">
        <v>25</v>
      </c>
      <c r="AC34" s="270">
        <v>1</v>
      </c>
      <c r="AD34" s="270">
        <v>5</v>
      </c>
      <c r="AE34" s="270">
        <v>1</v>
      </c>
    </row>
    <row r="35" spans="1:33" ht="13.8" x14ac:dyDescent="0.25">
      <c r="A35" s="19">
        <v>33</v>
      </c>
      <c r="B35" s="81" t="s">
        <v>479</v>
      </c>
      <c r="C35" s="101" t="s">
        <v>209</v>
      </c>
      <c r="D35" s="79" t="s">
        <v>183</v>
      </c>
      <c r="F35" s="78">
        <v>4</v>
      </c>
      <c r="G35" s="91">
        <v>7</v>
      </c>
      <c r="H35" s="162" t="s">
        <v>63</v>
      </c>
      <c r="I35" s="264">
        <v>7</v>
      </c>
      <c r="J35" s="238">
        <f t="shared" ref="J35:J66" si="6">IF(OR(I35="DSQ",I35="RAF",I35="DNC",I35="DPG"),0,IF(OR(I35="DNS",I35="DNF"),100*(($G35-$G35+1)/$G35)+50*(LOG($G35/$G35)),100*(($G35-I35+1)/$G35)+50*(LOG($G35/I35))))</f>
        <v>14.285714285714285</v>
      </c>
      <c r="K35" s="264">
        <v>1</v>
      </c>
      <c r="L35" s="238">
        <f t="shared" ref="L35:L66" si="7">IF(OR(K35="DSQ",K35="RAF",K35="DNC",K35="DPG"),0,IF(OR(K35="DNS",K35="DNF"),100*(($G35-$G35+1)/$G35)+50*(LOG($G35/$G35)),100*(($G35-K35+1)/$G35)+50*(LOG($G35/K35))))</f>
        <v>142.25490200071283</v>
      </c>
      <c r="M35" s="264">
        <v>6</v>
      </c>
      <c r="N35" s="238">
        <f t="shared" ref="N35:N66" si="8">IF(OR(M35="DSQ",M35="RAF",M35="DNC",M35="DPG"),0,IF(OR(M35="DNS",M35="DNF"),100*(($G35-$G35+1)/$G35)+50*(LOG($G35/$G35)),100*(($G35-M35+1)/$G35)+50*(LOG($G35/M35))))</f>
        <v>31.91876805295923</v>
      </c>
      <c r="O35" s="264">
        <v>4</v>
      </c>
      <c r="P35" s="238">
        <f t="shared" ref="P35:P66" si="9">IF(OR(O35="DSQ",O35="RAF",O35="DNC",O35="DPG"),0,IF(OR(O35="DNS",O35="DNF"),100*(($G35-$G35+1)/$G35)+50*(LOG($G35/$G35)),100*(($G35-O35+1)/$G35)+50*(LOG($G35/O35))))</f>
        <v>69.29475957717186</v>
      </c>
      <c r="Q35" s="264">
        <v>5</v>
      </c>
      <c r="R35" s="238">
        <f t="shared" ref="R35:R66" si="10">IF(OR(Q35="DSQ",Q35="RAF",Q35="DNC",Q35="DPG"),0,IF(OR(Q35="DNS",Q35="DNF"),100*(($G35-$G35+1)/$G35)+50*(LOG($G35/$G35)),100*(($G35-Q35+1)/$G35)+50*(LOG($G35/Q35))))</f>
        <v>50.163544641054756</v>
      </c>
      <c r="S35" s="240">
        <f t="shared" ref="S35:S66" si="11">J35+L35+N35+P35+R35</f>
        <v>307.91768855761291</v>
      </c>
      <c r="U35" s="274">
        <v>3</v>
      </c>
      <c r="V35" s="270" t="s">
        <v>600</v>
      </c>
      <c r="W35" s="271" t="s">
        <v>342</v>
      </c>
      <c r="X35" s="272" t="s">
        <v>343</v>
      </c>
      <c r="Y35" s="270" t="s">
        <v>61</v>
      </c>
      <c r="Z35" s="273">
        <v>12</v>
      </c>
      <c r="AA35" s="270">
        <v>6</v>
      </c>
      <c r="AB35" s="270">
        <v>4</v>
      </c>
      <c r="AC35" s="270">
        <v>3</v>
      </c>
      <c r="AD35" s="270">
        <v>3</v>
      </c>
      <c r="AE35" s="270">
        <v>2</v>
      </c>
    </row>
    <row r="36" spans="1:33" ht="13.8" x14ac:dyDescent="0.25">
      <c r="A36" s="19">
        <v>34</v>
      </c>
      <c r="B36" s="81" t="s">
        <v>632</v>
      </c>
      <c r="C36" s="80" t="s">
        <v>111</v>
      </c>
      <c r="D36" s="79" t="s">
        <v>633</v>
      </c>
      <c r="F36" s="78">
        <v>3</v>
      </c>
      <c r="G36" s="91">
        <v>5</v>
      </c>
      <c r="H36" s="162" t="s">
        <v>60</v>
      </c>
      <c r="I36" s="264">
        <v>3</v>
      </c>
      <c r="J36" s="238">
        <f t="shared" si="6"/>
        <v>71.092437480817821</v>
      </c>
      <c r="K36" s="264" t="s">
        <v>25</v>
      </c>
      <c r="L36" s="238">
        <f t="shared" si="7"/>
        <v>20</v>
      </c>
      <c r="M36" s="264">
        <v>3</v>
      </c>
      <c r="N36" s="238">
        <f t="shared" si="8"/>
        <v>71.092437480817821</v>
      </c>
      <c r="O36" s="264">
        <v>3</v>
      </c>
      <c r="P36" s="238">
        <f t="shared" si="9"/>
        <v>71.092437480817821</v>
      </c>
      <c r="Q36" s="264">
        <v>3</v>
      </c>
      <c r="R36" s="238">
        <f t="shared" si="10"/>
        <v>71.092437480817821</v>
      </c>
      <c r="S36" s="240">
        <f t="shared" si="11"/>
        <v>304.36974992327129</v>
      </c>
      <c r="U36" s="274">
        <v>4</v>
      </c>
      <c r="V36" s="270" t="s">
        <v>320</v>
      </c>
      <c r="W36" s="271" t="s">
        <v>197</v>
      </c>
      <c r="X36" s="272" t="s">
        <v>601</v>
      </c>
      <c r="Y36" s="270" t="s">
        <v>61</v>
      </c>
      <c r="Z36" s="273">
        <v>15</v>
      </c>
      <c r="AA36" s="270">
        <v>4</v>
      </c>
      <c r="AB36" s="270" t="s">
        <v>25</v>
      </c>
      <c r="AC36" s="270">
        <v>4</v>
      </c>
      <c r="AD36" s="270">
        <v>4</v>
      </c>
      <c r="AE36" s="270">
        <v>3</v>
      </c>
    </row>
    <row r="37" spans="1:33" ht="13.8" x14ac:dyDescent="0.25">
      <c r="A37" s="19">
        <v>35</v>
      </c>
      <c r="B37" s="81" t="s">
        <v>580</v>
      </c>
      <c r="C37" s="80" t="s">
        <v>122</v>
      </c>
      <c r="D37" s="79" t="s">
        <v>581</v>
      </c>
      <c r="F37" s="78">
        <v>5</v>
      </c>
      <c r="G37" s="91">
        <v>7</v>
      </c>
      <c r="H37" s="162" t="s">
        <v>63</v>
      </c>
      <c r="I37" s="264">
        <v>2</v>
      </c>
      <c r="J37" s="238">
        <f t="shared" si="6"/>
        <v>112.91768793179949</v>
      </c>
      <c r="K37" s="264">
        <v>7</v>
      </c>
      <c r="L37" s="238">
        <f t="shared" si="7"/>
        <v>14.285714285714285</v>
      </c>
      <c r="M37" s="264">
        <v>5</v>
      </c>
      <c r="N37" s="238">
        <f t="shared" si="8"/>
        <v>50.163544641054756</v>
      </c>
      <c r="O37" s="264">
        <v>3</v>
      </c>
      <c r="P37" s="238">
        <f t="shared" si="9"/>
        <v>89.827410693301147</v>
      </c>
      <c r="Q37" s="264">
        <v>6</v>
      </c>
      <c r="R37" s="238">
        <f t="shared" si="10"/>
        <v>31.91876805295923</v>
      </c>
      <c r="S37" s="240">
        <f t="shared" si="11"/>
        <v>299.11312560482889</v>
      </c>
      <c r="U37" s="274">
        <v>5</v>
      </c>
      <c r="V37" s="270" t="s">
        <v>62</v>
      </c>
      <c r="W37" s="271" t="s">
        <v>101</v>
      </c>
      <c r="X37" s="272" t="s">
        <v>602</v>
      </c>
      <c r="Y37" s="270" t="s">
        <v>61</v>
      </c>
      <c r="Z37" s="273">
        <v>19</v>
      </c>
      <c r="AA37" s="270">
        <v>5</v>
      </c>
      <c r="AB37" s="270">
        <v>4</v>
      </c>
      <c r="AC37" s="270">
        <v>5</v>
      </c>
      <c r="AD37" s="270">
        <v>5</v>
      </c>
      <c r="AE37" s="270" t="s">
        <v>25</v>
      </c>
    </row>
    <row r="38" spans="1:33" ht="13.8" x14ac:dyDescent="0.25">
      <c r="A38" s="19">
        <v>36</v>
      </c>
      <c r="B38" s="81" t="s">
        <v>626</v>
      </c>
      <c r="C38" s="101" t="s">
        <v>109</v>
      </c>
      <c r="D38" s="79" t="s">
        <v>627</v>
      </c>
      <c r="F38" s="78">
        <v>9</v>
      </c>
      <c r="G38" s="91">
        <v>12</v>
      </c>
      <c r="H38" s="162" t="s">
        <v>59</v>
      </c>
      <c r="I38" s="264">
        <v>4</v>
      </c>
      <c r="J38" s="238">
        <f t="shared" si="6"/>
        <v>98.85606273598313</v>
      </c>
      <c r="K38" s="264">
        <v>9</v>
      </c>
      <c r="L38" s="238">
        <f t="shared" si="7"/>
        <v>39.580270163748324</v>
      </c>
      <c r="M38" s="264">
        <v>6</v>
      </c>
      <c r="N38" s="238">
        <f t="shared" si="8"/>
        <v>73.384833116532391</v>
      </c>
      <c r="O38" s="264">
        <v>9</v>
      </c>
      <c r="P38" s="238">
        <f t="shared" si="9"/>
        <v>39.580270163748324</v>
      </c>
      <c r="Q38" s="264">
        <v>9</v>
      </c>
      <c r="R38" s="238">
        <f t="shared" si="10"/>
        <v>39.580270163748324</v>
      </c>
      <c r="S38" s="240">
        <f t="shared" si="11"/>
        <v>290.98170634376044</v>
      </c>
      <c r="U38" s="274">
        <v>6</v>
      </c>
      <c r="V38" s="270" t="s">
        <v>603</v>
      </c>
      <c r="W38" s="271" t="s">
        <v>341</v>
      </c>
      <c r="X38" s="272" t="s">
        <v>604</v>
      </c>
      <c r="Y38" s="270" t="s">
        <v>61</v>
      </c>
      <c r="Z38" s="273">
        <v>21</v>
      </c>
      <c r="AA38" s="270">
        <v>8</v>
      </c>
      <c r="AB38" s="270">
        <v>3</v>
      </c>
      <c r="AC38" s="270">
        <v>7</v>
      </c>
      <c r="AD38" s="270">
        <v>7</v>
      </c>
      <c r="AE38" s="270">
        <v>4</v>
      </c>
    </row>
    <row r="39" spans="1:33" ht="13.8" x14ac:dyDescent="0.25">
      <c r="A39" s="19">
        <v>37</v>
      </c>
      <c r="B39" s="81" t="s">
        <v>582</v>
      </c>
      <c r="C39" s="101" t="s">
        <v>583</v>
      </c>
      <c r="D39" s="79" t="s">
        <v>584</v>
      </c>
      <c r="F39" s="78">
        <v>6</v>
      </c>
      <c r="G39" s="91">
        <v>7</v>
      </c>
      <c r="H39" s="162" t="s">
        <v>63</v>
      </c>
      <c r="I39" s="264">
        <v>6</v>
      </c>
      <c r="J39" s="238">
        <f t="shared" si="6"/>
        <v>31.91876805295923</v>
      </c>
      <c r="K39" s="264">
        <v>3</v>
      </c>
      <c r="L39" s="238">
        <f t="shared" si="7"/>
        <v>89.827410693301147</v>
      </c>
      <c r="M39" s="264">
        <v>6</v>
      </c>
      <c r="N39" s="238">
        <f t="shared" si="8"/>
        <v>31.91876805295923</v>
      </c>
      <c r="O39" s="264">
        <v>5</v>
      </c>
      <c r="P39" s="238">
        <f t="shared" si="9"/>
        <v>50.163544641054756</v>
      </c>
      <c r="Q39" s="264">
        <v>4</v>
      </c>
      <c r="R39" s="238">
        <f t="shared" si="10"/>
        <v>69.29475957717186</v>
      </c>
      <c r="S39" s="240">
        <f t="shared" si="11"/>
        <v>273.12325101744619</v>
      </c>
      <c r="U39" s="274">
        <v>7</v>
      </c>
      <c r="V39" s="270" t="s">
        <v>368</v>
      </c>
      <c r="W39" s="271" t="s">
        <v>127</v>
      </c>
      <c r="X39" s="272" t="s">
        <v>429</v>
      </c>
      <c r="Y39" s="270" t="s">
        <v>61</v>
      </c>
      <c r="Z39" s="273">
        <v>28</v>
      </c>
      <c r="AA39" s="270">
        <v>9</v>
      </c>
      <c r="AB39" s="270">
        <v>5</v>
      </c>
      <c r="AC39" s="270">
        <v>8</v>
      </c>
      <c r="AD39" s="270">
        <v>9</v>
      </c>
      <c r="AE39" s="270">
        <v>6</v>
      </c>
    </row>
    <row r="40" spans="1:33" ht="13.8" x14ac:dyDescent="0.25">
      <c r="A40" s="19">
        <v>38</v>
      </c>
      <c r="B40" s="81" t="s">
        <v>576</v>
      </c>
      <c r="C40" s="80" t="s">
        <v>120</v>
      </c>
      <c r="D40" s="79" t="s">
        <v>545</v>
      </c>
      <c r="F40" s="78">
        <v>5</v>
      </c>
      <c r="G40" s="91">
        <v>7</v>
      </c>
      <c r="H40" s="162" t="s">
        <v>64</v>
      </c>
      <c r="I40" s="264">
        <v>6</v>
      </c>
      <c r="J40" s="238">
        <f t="shared" si="6"/>
        <v>31.91876805295923</v>
      </c>
      <c r="K40" s="264">
        <v>3</v>
      </c>
      <c r="L40" s="238">
        <f t="shared" si="7"/>
        <v>89.827410693301147</v>
      </c>
      <c r="M40" s="264">
        <v>5</v>
      </c>
      <c r="N40" s="238">
        <f t="shared" si="8"/>
        <v>50.163544641054756</v>
      </c>
      <c r="O40" s="264">
        <v>5</v>
      </c>
      <c r="P40" s="238">
        <f t="shared" si="9"/>
        <v>50.163544641054756</v>
      </c>
      <c r="Q40" s="264">
        <v>5</v>
      </c>
      <c r="R40" s="238">
        <f t="shared" si="10"/>
        <v>50.163544641054756</v>
      </c>
      <c r="S40" s="240">
        <f t="shared" si="11"/>
        <v>272.23681266942464</v>
      </c>
      <c r="U40" s="274">
        <v>8</v>
      </c>
      <c r="V40" s="270" t="s">
        <v>605</v>
      </c>
      <c r="W40" s="271" t="s">
        <v>606</v>
      </c>
      <c r="X40" s="272" t="s">
        <v>607</v>
      </c>
      <c r="Y40" s="270" t="s">
        <v>61</v>
      </c>
      <c r="Z40" s="273">
        <v>33</v>
      </c>
      <c r="AA40" s="270">
        <v>10</v>
      </c>
      <c r="AB40" s="270" t="s">
        <v>25</v>
      </c>
      <c r="AC40" s="270">
        <v>6</v>
      </c>
      <c r="AD40" s="270">
        <v>6</v>
      </c>
      <c r="AE40" s="270" t="s">
        <v>25</v>
      </c>
    </row>
    <row r="41" spans="1:33" ht="13.8" x14ac:dyDescent="0.25">
      <c r="A41" s="19">
        <v>39</v>
      </c>
      <c r="B41" s="81" t="s">
        <v>594</v>
      </c>
      <c r="C41" s="80" t="s">
        <v>169</v>
      </c>
      <c r="D41" s="79" t="s">
        <v>170</v>
      </c>
      <c r="F41" s="78">
        <v>5</v>
      </c>
      <c r="G41" s="91">
        <v>7</v>
      </c>
      <c r="H41" s="162" t="s">
        <v>58</v>
      </c>
      <c r="I41" s="264">
        <v>6</v>
      </c>
      <c r="J41" s="238">
        <f t="shared" si="6"/>
        <v>31.91876805295923</v>
      </c>
      <c r="K41" s="264">
        <v>3</v>
      </c>
      <c r="L41" s="238">
        <f t="shared" si="7"/>
        <v>89.827410693301147</v>
      </c>
      <c r="M41" s="264">
        <v>4</v>
      </c>
      <c r="N41" s="238">
        <f t="shared" si="8"/>
        <v>69.29475957717186</v>
      </c>
      <c r="O41" s="264">
        <v>5</v>
      </c>
      <c r="P41" s="238">
        <f t="shared" si="9"/>
        <v>50.163544641054756</v>
      </c>
      <c r="Q41" s="264">
        <v>7</v>
      </c>
      <c r="R41" s="238">
        <f t="shared" si="10"/>
        <v>14.285714285714285</v>
      </c>
      <c r="S41" s="240">
        <f t="shared" si="11"/>
        <v>255.49019725020125</v>
      </c>
      <c r="U41" s="274">
        <v>9</v>
      </c>
      <c r="V41" s="270" t="s">
        <v>233</v>
      </c>
      <c r="W41" s="271" t="s">
        <v>90</v>
      </c>
      <c r="X41" s="272" t="s">
        <v>425</v>
      </c>
      <c r="Y41" s="270" t="s">
        <v>61</v>
      </c>
      <c r="Z41" s="273">
        <v>34</v>
      </c>
      <c r="AA41" s="270">
        <v>10</v>
      </c>
      <c r="AB41" s="270" t="s">
        <v>25</v>
      </c>
      <c r="AC41" s="270" t="s">
        <v>25</v>
      </c>
      <c r="AD41" s="270">
        <v>8</v>
      </c>
      <c r="AE41" s="270">
        <v>5</v>
      </c>
    </row>
    <row r="42" spans="1:33" ht="13.8" x14ac:dyDescent="0.25">
      <c r="A42" s="19">
        <v>40</v>
      </c>
      <c r="B42" s="81" t="s">
        <v>565</v>
      </c>
      <c r="C42" s="80" t="s">
        <v>227</v>
      </c>
      <c r="D42" s="79" t="s">
        <v>228</v>
      </c>
      <c r="F42" s="78">
        <v>7</v>
      </c>
      <c r="G42" s="91">
        <v>10</v>
      </c>
      <c r="H42" s="162" t="s">
        <v>641</v>
      </c>
      <c r="I42" s="264">
        <v>7</v>
      </c>
      <c r="J42" s="238">
        <f t="shared" si="6"/>
        <v>47.745097999287161</v>
      </c>
      <c r="K42" s="264">
        <v>6</v>
      </c>
      <c r="L42" s="238">
        <f t="shared" si="7"/>
        <v>61.092437480817821</v>
      </c>
      <c r="M42" s="264">
        <v>7</v>
      </c>
      <c r="N42" s="238">
        <f t="shared" si="8"/>
        <v>47.745097999287161</v>
      </c>
      <c r="O42" s="264">
        <v>7</v>
      </c>
      <c r="P42" s="238">
        <f t="shared" si="9"/>
        <v>47.745097999287161</v>
      </c>
      <c r="Q42" s="264">
        <v>7</v>
      </c>
      <c r="R42" s="238">
        <f t="shared" si="10"/>
        <v>47.745097999287161</v>
      </c>
      <c r="S42" s="240">
        <f t="shared" si="11"/>
        <v>252.07282947796648</v>
      </c>
      <c r="U42" s="274">
        <v>10</v>
      </c>
      <c r="V42" s="270" t="s">
        <v>419</v>
      </c>
      <c r="W42" s="271" t="s">
        <v>102</v>
      </c>
      <c r="X42" s="272" t="s">
        <v>454</v>
      </c>
      <c r="Y42" s="270" t="s">
        <v>61</v>
      </c>
      <c r="Z42" s="273">
        <v>39</v>
      </c>
      <c r="AA42" s="270">
        <v>6</v>
      </c>
      <c r="AB42" s="270" t="s">
        <v>25</v>
      </c>
      <c r="AC42" s="270" t="s">
        <v>25</v>
      </c>
      <c r="AD42" s="270" t="s">
        <v>25</v>
      </c>
      <c r="AE42" s="270" t="s">
        <v>25</v>
      </c>
    </row>
    <row r="43" spans="1:33" ht="13.8" x14ac:dyDescent="0.25">
      <c r="A43" s="19">
        <v>41</v>
      </c>
      <c r="B43" s="81" t="s">
        <v>566</v>
      </c>
      <c r="C43" s="80" t="s">
        <v>567</v>
      </c>
      <c r="D43" s="79" t="s">
        <v>568</v>
      </c>
      <c r="F43" s="78">
        <v>8</v>
      </c>
      <c r="G43" s="91">
        <v>10</v>
      </c>
      <c r="H43" s="162" t="s">
        <v>641</v>
      </c>
      <c r="I43" s="264">
        <v>8</v>
      </c>
      <c r="J43" s="238">
        <f t="shared" si="6"/>
        <v>34.845500650402819</v>
      </c>
      <c r="K43" s="264">
        <v>4</v>
      </c>
      <c r="L43" s="238">
        <f t="shared" si="7"/>
        <v>89.897000433601875</v>
      </c>
      <c r="M43" s="264">
        <v>8</v>
      </c>
      <c r="N43" s="238">
        <f t="shared" si="8"/>
        <v>34.845500650402819</v>
      </c>
      <c r="O43" s="264">
        <v>8</v>
      </c>
      <c r="P43" s="238">
        <f t="shared" si="9"/>
        <v>34.845500650402819</v>
      </c>
      <c r="Q43" s="264">
        <v>8</v>
      </c>
      <c r="R43" s="238">
        <f t="shared" si="10"/>
        <v>34.845500650402819</v>
      </c>
      <c r="S43" s="240">
        <f t="shared" si="11"/>
        <v>229.27900303521312</v>
      </c>
      <c r="U43" s="275">
        <v>1</v>
      </c>
      <c r="V43" s="135" t="s">
        <v>608</v>
      </c>
      <c r="W43" s="133" t="s">
        <v>347</v>
      </c>
      <c r="X43" s="134" t="s">
        <v>172</v>
      </c>
      <c r="Y43" s="135" t="s">
        <v>59</v>
      </c>
      <c r="Z43" s="269">
        <v>4</v>
      </c>
      <c r="AA43" s="135">
        <v>1</v>
      </c>
      <c r="AB43" s="135">
        <v>1</v>
      </c>
      <c r="AC43" s="135">
        <v>1</v>
      </c>
      <c r="AD43" s="135">
        <v>1</v>
      </c>
      <c r="AE43" s="135">
        <v>1</v>
      </c>
    </row>
    <row r="44" spans="1:33" ht="13.8" x14ac:dyDescent="0.25">
      <c r="A44" s="19">
        <v>42</v>
      </c>
      <c r="B44" s="81" t="s">
        <v>564</v>
      </c>
      <c r="C44" s="80" t="s">
        <v>333</v>
      </c>
      <c r="D44" s="79" t="s">
        <v>334</v>
      </c>
      <c r="F44" s="78">
        <v>6</v>
      </c>
      <c r="G44" s="91">
        <v>10</v>
      </c>
      <c r="H44" s="162" t="s">
        <v>641</v>
      </c>
      <c r="I44" s="264">
        <v>5</v>
      </c>
      <c r="J44" s="238">
        <f t="shared" si="6"/>
        <v>75.051499783199063</v>
      </c>
      <c r="K44" s="264" t="s">
        <v>25</v>
      </c>
      <c r="L44" s="238">
        <f t="shared" si="7"/>
        <v>10</v>
      </c>
      <c r="M44" s="264">
        <v>6</v>
      </c>
      <c r="N44" s="238">
        <f t="shared" si="8"/>
        <v>61.092437480817821</v>
      </c>
      <c r="O44" s="264">
        <v>5</v>
      </c>
      <c r="P44" s="238">
        <f t="shared" si="9"/>
        <v>75.051499783199063</v>
      </c>
      <c r="Q44" s="264" t="s">
        <v>27</v>
      </c>
      <c r="R44" s="238">
        <f t="shared" si="10"/>
        <v>0</v>
      </c>
      <c r="S44" s="240">
        <f t="shared" si="11"/>
        <v>221.19543704721593</v>
      </c>
      <c r="U44" s="275">
        <v>2</v>
      </c>
      <c r="V44" s="135" t="s">
        <v>614</v>
      </c>
      <c r="W44" s="133" t="s">
        <v>345</v>
      </c>
      <c r="X44" s="134" t="s">
        <v>615</v>
      </c>
      <c r="Y44" s="135" t="s">
        <v>59</v>
      </c>
      <c r="Z44" s="269">
        <v>11</v>
      </c>
      <c r="AA44" s="135">
        <v>2</v>
      </c>
      <c r="AB44" s="135">
        <v>4</v>
      </c>
      <c r="AC44" s="135">
        <v>2</v>
      </c>
      <c r="AD44" s="135">
        <v>3</v>
      </c>
      <c r="AE44" s="135">
        <v>6</v>
      </c>
      <c r="AF44" s="175"/>
      <c r="AG44" s="175"/>
    </row>
    <row r="45" spans="1:33" ht="13.8" x14ac:dyDescent="0.25">
      <c r="A45" s="19">
        <v>43</v>
      </c>
      <c r="B45" s="81" t="s">
        <v>609</v>
      </c>
      <c r="C45" s="80" t="s">
        <v>610</v>
      </c>
      <c r="D45" s="79" t="s">
        <v>611</v>
      </c>
      <c r="F45" s="78">
        <v>10</v>
      </c>
      <c r="G45" s="91">
        <v>12</v>
      </c>
      <c r="H45" s="162" t="s">
        <v>59</v>
      </c>
      <c r="I45" s="264">
        <v>8</v>
      </c>
      <c r="J45" s="238">
        <f t="shared" si="6"/>
        <v>50.471229619450732</v>
      </c>
      <c r="K45" s="264" t="s">
        <v>25</v>
      </c>
      <c r="L45" s="238">
        <f t="shared" si="7"/>
        <v>8.3333333333333321</v>
      </c>
      <c r="M45" s="264">
        <v>10</v>
      </c>
      <c r="N45" s="238">
        <f t="shared" si="8"/>
        <v>28.959062302381241</v>
      </c>
      <c r="O45" s="264">
        <v>10</v>
      </c>
      <c r="P45" s="238">
        <f t="shared" si="9"/>
        <v>28.959062302381241</v>
      </c>
      <c r="Q45" s="264">
        <v>4</v>
      </c>
      <c r="R45" s="238">
        <f t="shared" si="10"/>
        <v>98.85606273598313</v>
      </c>
      <c r="S45" s="240">
        <f t="shared" si="11"/>
        <v>215.57875029352968</v>
      </c>
      <c r="U45" s="275">
        <v>3</v>
      </c>
      <c r="V45" s="135" t="s">
        <v>616</v>
      </c>
      <c r="W45" s="133" t="s">
        <v>103</v>
      </c>
      <c r="X45" s="134" t="s">
        <v>617</v>
      </c>
      <c r="Y45" s="135" t="s">
        <v>59</v>
      </c>
      <c r="Z45" s="269">
        <v>15</v>
      </c>
      <c r="AA45" s="135">
        <v>7</v>
      </c>
      <c r="AB45" s="135">
        <v>6</v>
      </c>
      <c r="AC45" s="135">
        <v>4</v>
      </c>
      <c r="AD45" s="135">
        <v>2</v>
      </c>
      <c r="AE45" s="135">
        <v>3</v>
      </c>
      <c r="AF45" s="175"/>
      <c r="AG45" s="175"/>
    </row>
    <row r="46" spans="1:33" ht="13.8" x14ac:dyDescent="0.25">
      <c r="A46" s="19">
        <v>44</v>
      </c>
      <c r="B46" s="81" t="s">
        <v>368</v>
      </c>
      <c r="C46" s="101" t="s">
        <v>127</v>
      </c>
      <c r="D46" s="79" t="s">
        <v>429</v>
      </c>
      <c r="F46" s="78">
        <v>7</v>
      </c>
      <c r="G46" s="91">
        <v>10</v>
      </c>
      <c r="H46" s="162" t="s">
        <v>61</v>
      </c>
      <c r="I46" s="264">
        <v>9</v>
      </c>
      <c r="J46" s="238">
        <f t="shared" si="6"/>
        <v>22.287874528033758</v>
      </c>
      <c r="K46" s="264">
        <v>5</v>
      </c>
      <c r="L46" s="238">
        <f t="shared" si="7"/>
        <v>75.051499783199063</v>
      </c>
      <c r="M46" s="264">
        <v>8</v>
      </c>
      <c r="N46" s="238">
        <f t="shared" si="8"/>
        <v>34.845500650402819</v>
      </c>
      <c r="O46" s="264">
        <v>9</v>
      </c>
      <c r="P46" s="238">
        <f t="shared" si="9"/>
        <v>22.287874528033758</v>
      </c>
      <c r="Q46" s="264">
        <v>6</v>
      </c>
      <c r="R46" s="238">
        <f t="shared" si="10"/>
        <v>61.092437480817821</v>
      </c>
      <c r="S46" s="240">
        <f t="shared" si="11"/>
        <v>215.56518697048722</v>
      </c>
      <c r="U46" s="275">
        <v>4</v>
      </c>
      <c r="V46" s="135" t="s">
        <v>618</v>
      </c>
      <c r="W46" s="133" t="s">
        <v>619</v>
      </c>
      <c r="X46" s="134" t="s">
        <v>620</v>
      </c>
      <c r="Y46" s="135" t="s">
        <v>59</v>
      </c>
      <c r="Z46" s="269">
        <v>15</v>
      </c>
      <c r="AA46" s="135">
        <v>5</v>
      </c>
      <c r="AB46" s="135">
        <v>2</v>
      </c>
      <c r="AC46" s="135">
        <v>3</v>
      </c>
      <c r="AD46" s="135">
        <v>8</v>
      </c>
      <c r="AE46" s="135">
        <v>5</v>
      </c>
      <c r="AF46" s="175"/>
      <c r="AG46" s="175"/>
    </row>
    <row r="47" spans="1:33" ht="13.8" x14ac:dyDescent="0.25">
      <c r="A47" s="19">
        <v>45</v>
      </c>
      <c r="B47" s="81" t="s">
        <v>450</v>
      </c>
      <c r="C47" s="101" t="s">
        <v>135</v>
      </c>
      <c r="D47" s="79" t="s">
        <v>168</v>
      </c>
      <c r="F47" s="78">
        <v>6</v>
      </c>
      <c r="G47" s="91">
        <v>7</v>
      </c>
      <c r="H47" s="162" t="s">
        <v>58</v>
      </c>
      <c r="I47" s="264">
        <v>5</v>
      </c>
      <c r="J47" s="238">
        <f t="shared" si="6"/>
        <v>50.163544641054756</v>
      </c>
      <c r="K47" s="264">
        <v>5</v>
      </c>
      <c r="L47" s="238">
        <f t="shared" si="7"/>
        <v>50.163544641054756</v>
      </c>
      <c r="M47" s="264">
        <v>5</v>
      </c>
      <c r="N47" s="238">
        <f t="shared" si="8"/>
        <v>50.163544641054756</v>
      </c>
      <c r="O47" s="264">
        <v>8</v>
      </c>
      <c r="P47" s="238">
        <f t="shared" si="9"/>
        <v>-2.8995973488843378</v>
      </c>
      <c r="Q47" s="264">
        <v>6</v>
      </c>
      <c r="R47" s="238">
        <f t="shared" si="10"/>
        <v>31.91876805295923</v>
      </c>
      <c r="S47" s="240">
        <f t="shared" si="11"/>
        <v>179.50980462723916</v>
      </c>
      <c r="U47" s="275">
        <v>5</v>
      </c>
      <c r="V47" s="135" t="s">
        <v>621</v>
      </c>
      <c r="W47" s="133" t="s">
        <v>152</v>
      </c>
      <c r="X47" s="134" t="s">
        <v>357</v>
      </c>
      <c r="Y47" s="135" t="s">
        <v>59</v>
      </c>
      <c r="Z47" s="269">
        <v>20</v>
      </c>
      <c r="AA47" s="135">
        <v>3</v>
      </c>
      <c r="AB47" s="135">
        <v>5</v>
      </c>
      <c r="AC47" s="135">
        <v>8</v>
      </c>
      <c r="AD47" s="135">
        <v>4</v>
      </c>
      <c r="AE47" s="135">
        <v>8</v>
      </c>
      <c r="AF47" s="175"/>
      <c r="AG47" s="175"/>
    </row>
    <row r="48" spans="1:33" ht="13.8" x14ac:dyDescent="0.25">
      <c r="A48" s="19">
        <v>46</v>
      </c>
      <c r="B48" s="81" t="s">
        <v>548</v>
      </c>
      <c r="C48" s="101" t="s">
        <v>137</v>
      </c>
      <c r="D48" s="79" t="s">
        <v>403</v>
      </c>
      <c r="F48" s="78">
        <v>6</v>
      </c>
      <c r="G48" s="91">
        <v>7</v>
      </c>
      <c r="H48" s="162" t="s">
        <v>64</v>
      </c>
      <c r="I48" s="264">
        <v>5</v>
      </c>
      <c r="J48" s="238">
        <f t="shared" si="6"/>
        <v>50.163544641054756</v>
      </c>
      <c r="K48" s="264">
        <v>5</v>
      </c>
      <c r="L48" s="238">
        <f t="shared" si="7"/>
        <v>50.163544641054756</v>
      </c>
      <c r="M48" s="264">
        <v>6</v>
      </c>
      <c r="N48" s="238">
        <f t="shared" si="8"/>
        <v>31.91876805295923</v>
      </c>
      <c r="O48" s="264">
        <v>6</v>
      </c>
      <c r="P48" s="238">
        <f t="shared" si="9"/>
        <v>31.91876805295923</v>
      </c>
      <c r="Q48" s="264" t="s">
        <v>25</v>
      </c>
      <c r="R48" s="238">
        <f t="shared" si="10"/>
        <v>14.285714285714285</v>
      </c>
      <c r="S48" s="240">
        <f t="shared" si="11"/>
        <v>178.45033967374223</v>
      </c>
      <c r="U48" s="275">
        <v>6</v>
      </c>
      <c r="V48" s="135" t="s">
        <v>622</v>
      </c>
      <c r="W48" s="133" t="s">
        <v>202</v>
      </c>
      <c r="X48" s="134" t="s">
        <v>358</v>
      </c>
      <c r="Y48" s="135" t="s">
        <v>59</v>
      </c>
      <c r="Z48" s="269">
        <v>22</v>
      </c>
      <c r="AA48" s="135">
        <v>6</v>
      </c>
      <c r="AB48" s="135">
        <v>7</v>
      </c>
      <c r="AC48" s="135">
        <v>9</v>
      </c>
      <c r="AD48" s="135">
        <v>7</v>
      </c>
      <c r="AE48" s="135">
        <v>2</v>
      </c>
      <c r="AF48" s="175"/>
      <c r="AG48" s="175"/>
    </row>
    <row r="49" spans="1:33" ht="13.8" x14ac:dyDescent="0.25">
      <c r="A49" s="19">
        <v>47</v>
      </c>
      <c r="B49" s="81" t="s">
        <v>634</v>
      </c>
      <c r="C49" s="101" t="s">
        <v>134</v>
      </c>
      <c r="D49" s="79" t="s">
        <v>635</v>
      </c>
      <c r="F49" s="78">
        <v>4</v>
      </c>
      <c r="G49" s="91">
        <v>5</v>
      </c>
      <c r="H49" s="162" t="s">
        <v>60</v>
      </c>
      <c r="I49" s="264">
        <v>4</v>
      </c>
      <c r="J49" s="238">
        <f t="shared" si="6"/>
        <v>44.845500650402819</v>
      </c>
      <c r="K49" s="264" t="s">
        <v>25</v>
      </c>
      <c r="L49" s="238">
        <f t="shared" si="7"/>
        <v>20</v>
      </c>
      <c r="M49" s="264" t="s">
        <v>25</v>
      </c>
      <c r="N49" s="238">
        <f t="shared" si="8"/>
        <v>20</v>
      </c>
      <c r="O49" s="264">
        <v>4</v>
      </c>
      <c r="P49" s="238">
        <f t="shared" si="9"/>
        <v>44.845500650402819</v>
      </c>
      <c r="Q49" s="264">
        <v>4</v>
      </c>
      <c r="R49" s="238">
        <f t="shared" si="10"/>
        <v>44.845500650402819</v>
      </c>
      <c r="S49" s="240">
        <f t="shared" si="11"/>
        <v>174.53650195120844</v>
      </c>
      <c r="U49" s="275">
        <v>7</v>
      </c>
      <c r="V49" s="135" t="s">
        <v>623</v>
      </c>
      <c r="W49" s="133" t="s">
        <v>108</v>
      </c>
      <c r="X49" s="134" t="s">
        <v>624</v>
      </c>
      <c r="Y49" s="135" t="s">
        <v>59</v>
      </c>
      <c r="Z49" s="269">
        <v>25</v>
      </c>
      <c r="AA49" s="135">
        <v>9</v>
      </c>
      <c r="AB49" s="135">
        <v>3</v>
      </c>
      <c r="AC49" s="135">
        <v>7</v>
      </c>
      <c r="AD49" s="135">
        <v>6</v>
      </c>
      <c r="AE49" s="135">
        <v>10</v>
      </c>
      <c r="AF49" s="175"/>
      <c r="AG49" s="175"/>
    </row>
    <row r="50" spans="1:33" ht="13.8" x14ac:dyDescent="0.25">
      <c r="A50" s="19">
        <v>48</v>
      </c>
      <c r="B50" s="81" t="s">
        <v>585</v>
      </c>
      <c r="C50" s="101" t="s">
        <v>586</v>
      </c>
      <c r="D50" s="79" t="s">
        <v>587</v>
      </c>
      <c r="F50" s="78">
        <v>7</v>
      </c>
      <c r="G50" s="91">
        <v>7</v>
      </c>
      <c r="H50" s="162" t="s">
        <v>63</v>
      </c>
      <c r="I50" s="264">
        <v>7</v>
      </c>
      <c r="J50" s="238">
        <f t="shared" si="6"/>
        <v>14.285714285714285</v>
      </c>
      <c r="K50" s="264">
        <v>6</v>
      </c>
      <c r="L50" s="238">
        <f t="shared" si="7"/>
        <v>31.91876805295923</v>
      </c>
      <c r="M50" s="264">
        <v>7</v>
      </c>
      <c r="N50" s="238">
        <f t="shared" si="8"/>
        <v>14.285714285714285</v>
      </c>
      <c r="O50" s="264">
        <v>7</v>
      </c>
      <c r="P50" s="238">
        <f t="shared" si="9"/>
        <v>14.285714285714285</v>
      </c>
      <c r="Q50" s="264">
        <v>3</v>
      </c>
      <c r="R50" s="238">
        <f t="shared" si="10"/>
        <v>89.827410693301147</v>
      </c>
      <c r="S50" s="240">
        <f t="shared" si="11"/>
        <v>164.60332160340323</v>
      </c>
      <c r="U50" s="275">
        <v>8</v>
      </c>
      <c r="V50" s="135" t="s">
        <v>625</v>
      </c>
      <c r="W50" s="133" t="s">
        <v>494</v>
      </c>
      <c r="X50" s="134" t="s">
        <v>363</v>
      </c>
      <c r="Y50" s="135" t="s">
        <v>59</v>
      </c>
      <c r="Z50" s="269">
        <v>25</v>
      </c>
      <c r="AA50" s="135">
        <v>10</v>
      </c>
      <c r="AB50" s="135">
        <v>8</v>
      </c>
      <c r="AC50" s="135">
        <v>5</v>
      </c>
      <c r="AD50" s="135">
        <v>5</v>
      </c>
      <c r="AE50" s="135">
        <v>7</v>
      </c>
    </row>
    <row r="51" spans="1:33" ht="13.8" x14ac:dyDescent="0.25">
      <c r="A51" s="19">
        <v>49</v>
      </c>
      <c r="B51" s="81" t="s">
        <v>605</v>
      </c>
      <c r="C51" s="101" t="s">
        <v>606</v>
      </c>
      <c r="D51" s="79" t="s">
        <v>607</v>
      </c>
      <c r="F51" s="78">
        <v>8</v>
      </c>
      <c r="G51" s="91">
        <v>10</v>
      </c>
      <c r="H51" s="162" t="s">
        <v>61</v>
      </c>
      <c r="I51" s="264">
        <v>10</v>
      </c>
      <c r="J51" s="238">
        <f t="shared" si="6"/>
        <v>10</v>
      </c>
      <c r="K51" s="264" t="s">
        <v>25</v>
      </c>
      <c r="L51" s="238">
        <f t="shared" si="7"/>
        <v>10</v>
      </c>
      <c r="M51" s="264">
        <v>6</v>
      </c>
      <c r="N51" s="238">
        <f t="shared" si="8"/>
        <v>61.092437480817821</v>
      </c>
      <c r="O51" s="264">
        <v>6</v>
      </c>
      <c r="P51" s="238">
        <f t="shared" si="9"/>
        <v>61.092437480817821</v>
      </c>
      <c r="Q51" s="264" t="s">
        <v>25</v>
      </c>
      <c r="R51" s="238">
        <f t="shared" si="10"/>
        <v>10</v>
      </c>
      <c r="S51" s="240">
        <f t="shared" si="11"/>
        <v>152.18487496163564</v>
      </c>
      <c r="U51" s="275">
        <v>9</v>
      </c>
      <c r="V51" s="135" t="s">
        <v>626</v>
      </c>
      <c r="W51" s="133" t="s">
        <v>109</v>
      </c>
      <c r="X51" s="134" t="s">
        <v>627</v>
      </c>
      <c r="Y51" s="135" t="s">
        <v>59</v>
      </c>
      <c r="Z51" s="269">
        <v>28</v>
      </c>
      <c r="AA51" s="135">
        <v>4</v>
      </c>
      <c r="AB51" s="135">
        <v>9</v>
      </c>
      <c r="AC51" s="135">
        <v>6</v>
      </c>
      <c r="AD51" s="135">
        <v>9</v>
      </c>
      <c r="AE51" s="135">
        <v>9</v>
      </c>
    </row>
    <row r="52" spans="1:33" ht="13.8" x14ac:dyDescent="0.25">
      <c r="A52" s="19">
        <v>50</v>
      </c>
      <c r="B52" s="81" t="s">
        <v>233</v>
      </c>
      <c r="C52" s="80" t="s">
        <v>90</v>
      </c>
      <c r="D52" s="79" t="s">
        <v>425</v>
      </c>
      <c r="F52" s="78">
        <v>9</v>
      </c>
      <c r="G52" s="91">
        <v>10</v>
      </c>
      <c r="H52" s="162" t="s">
        <v>61</v>
      </c>
      <c r="I52" s="264">
        <v>10</v>
      </c>
      <c r="J52" s="238">
        <f t="shared" si="6"/>
        <v>10</v>
      </c>
      <c r="K52" s="264" t="s">
        <v>25</v>
      </c>
      <c r="L52" s="238">
        <f t="shared" si="7"/>
        <v>10</v>
      </c>
      <c r="M52" s="264" t="s">
        <v>25</v>
      </c>
      <c r="N52" s="238">
        <f t="shared" si="8"/>
        <v>10</v>
      </c>
      <c r="O52" s="264">
        <v>8</v>
      </c>
      <c r="P52" s="238">
        <f t="shared" si="9"/>
        <v>34.845500650402819</v>
      </c>
      <c r="Q52" s="264">
        <v>5</v>
      </c>
      <c r="R52" s="238">
        <f t="shared" si="10"/>
        <v>75.051499783199063</v>
      </c>
      <c r="S52" s="240">
        <f t="shared" si="11"/>
        <v>139.89700043360187</v>
      </c>
      <c r="U52" s="275">
        <v>10</v>
      </c>
      <c r="V52" s="135" t="s">
        <v>609</v>
      </c>
      <c r="W52" s="133" t="s">
        <v>610</v>
      </c>
      <c r="X52" s="134" t="s">
        <v>611</v>
      </c>
      <c r="Y52" s="135" t="s">
        <v>59</v>
      </c>
      <c r="Z52" s="269">
        <v>32</v>
      </c>
      <c r="AA52" s="135">
        <v>8</v>
      </c>
      <c r="AB52" s="135" t="s">
        <v>25</v>
      </c>
      <c r="AC52" s="135">
        <v>10</v>
      </c>
      <c r="AD52" s="135">
        <v>10</v>
      </c>
      <c r="AE52" s="135">
        <v>4</v>
      </c>
    </row>
    <row r="53" spans="1:33" ht="13.8" x14ac:dyDescent="0.25">
      <c r="A53" s="19">
        <v>51</v>
      </c>
      <c r="B53" s="81" t="s">
        <v>569</v>
      </c>
      <c r="C53" s="80" t="s">
        <v>474</v>
      </c>
      <c r="D53" s="79" t="s">
        <v>570</v>
      </c>
      <c r="F53" s="78">
        <v>9</v>
      </c>
      <c r="G53" s="91">
        <v>10</v>
      </c>
      <c r="H53" s="162" t="s">
        <v>641</v>
      </c>
      <c r="I53" s="264" t="s">
        <v>25</v>
      </c>
      <c r="J53" s="238">
        <f t="shared" si="6"/>
        <v>10</v>
      </c>
      <c r="K53" s="264">
        <v>5</v>
      </c>
      <c r="L53" s="238">
        <f t="shared" si="7"/>
        <v>75.051499783199063</v>
      </c>
      <c r="M53" s="264">
        <v>9</v>
      </c>
      <c r="N53" s="238">
        <f t="shared" si="8"/>
        <v>22.287874528033758</v>
      </c>
      <c r="O53" s="264" t="s">
        <v>25</v>
      </c>
      <c r="P53" s="238">
        <f t="shared" si="9"/>
        <v>10</v>
      </c>
      <c r="Q53" s="264" t="s">
        <v>25</v>
      </c>
      <c r="R53" s="238">
        <f t="shared" si="10"/>
        <v>10</v>
      </c>
      <c r="S53" s="240">
        <f t="shared" si="11"/>
        <v>127.33937431123282</v>
      </c>
      <c r="U53" s="275">
        <v>11</v>
      </c>
      <c r="V53" s="135" t="s">
        <v>613</v>
      </c>
      <c r="W53" s="133" t="s">
        <v>314</v>
      </c>
      <c r="X53" s="134" t="s">
        <v>348</v>
      </c>
      <c r="Y53" s="135" t="s">
        <v>59</v>
      </c>
      <c r="Z53" s="269">
        <v>46</v>
      </c>
      <c r="AA53" s="135">
        <v>11</v>
      </c>
      <c r="AB53" s="135" t="s">
        <v>25</v>
      </c>
      <c r="AC53" s="135" t="s">
        <v>25</v>
      </c>
      <c r="AD53" s="135">
        <v>11</v>
      </c>
      <c r="AE53" s="135">
        <v>11</v>
      </c>
    </row>
    <row r="54" spans="1:33" ht="13.8" x14ac:dyDescent="0.25">
      <c r="A54" s="19">
        <v>52</v>
      </c>
      <c r="B54" s="81" t="s">
        <v>452</v>
      </c>
      <c r="C54" s="80" t="s">
        <v>301</v>
      </c>
      <c r="D54" s="79" t="s">
        <v>453</v>
      </c>
      <c r="F54" s="78">
        <v>7</v>
      </c>
      <c r="G54" s="91">
        <v>7</v>
      </c>
      <c r="H54" s="162" t="s">
        <v>58</v>
      </c>
      <c r="I54" s="264">
        <v>7</v>
      </c>
      <c r="J54" s="238">
        <f t="shared" si="6"/>
        <v>14.285714285714285</v>
      </c>
      <c r="K54" s="264">
        <v>7</v>
      </c>
      <c r="L54" s="238">
        <f t="shared" si="7"/>
        <v>14.285714285714285</v>
      </c>
      <c r="M54" s="264">
        <v>7</v>
      </c>
      <c r="N54" s="238">
        <f t="shared" si="8"/>
        <v>14.285714285714285</v>
      </c>
      <c r="O54" s="264">
        <v>7</v>
      </c>
      <c r="P54" s="238">
        <f t="shared" si="9"/>
        <v>14.285714285714285</v>
      </c>
      <c r="Q54" s="264">
        <v>5</v>
      </c>
      <c r="R54" s="238">
        <f t="shared" si="10"/>
        <v>50.163544641054756</v>
      </c>
      <c r="S54" s="240">
        <f t="shared" si="11"/>
        <v>107.30640178391189</v>
      </c>
      <c r="U54" s="275">
        <v>12</v>
      </c>
      <c r="V54" s="135" t="s">
        <v>462</v>
      </c>
      <c r="W54" s="133" t="s">
        <v>378</v>
      </c>
      <c r="X54" s="134" t="s">
        <v>379</v>
      </c>
      <c r="Y54" s="135" t="s">
        <v>59</v>
      </c>
      <c r="Z54" s="269">
        <v>48</v>
      </c>
      <c r="AA54" s="135">
        <v>12</v>
      </c>
      <c r="AB54" s="135" t="s">
        <v>25</v>
      </c>
      <c r="AC54" s="135">
        <v>11</v>
      </c>
      <c r="AD54" s="135">
        <v>12</v>
      </c>
      <c r="AE54" s="135" t="s">
        <v>25</v>
      </c>
    </row>
    <row r="55" spans="1:33" ht="13.8" x14ac:dyDescent="0.25">
      <c r="A55" s="19">
        <v>53</v>
      </c>
      <c r="B55" s="81" t="s">
        <v>419</v>
      </c>
      <c r="C55" s="80" t="s">
        <v>102</v>
      </c>
      <c r="D55" s="79" t="s">
        <v>454</v>
      </c>
      <c r="F55" s="78">
        <v>10</v>
      </c>
      <c r="G55" s="91">
        <v>10</v>
      </c>
      <c r="H55" s="162" t="s">
        <v>61</v>
      </c>
      <c r="I55" s="264">
        <v>6</v>
      </c>
      <c r="J55" s="238">
        <f t="shared" si="6"/>
        <v>61.092437480817821</v>
      </c>
      <c r="K55" s="264" t="s">
        <v>25</v>
      </c>
      <c r="L55" s="238">
        <f t="shared" si="7"/>
        <v>10</v>
      </c>
      <c r="M55" s="264" t="s">
        <v>25</v>
      </c>
      <c r="N55" s="238">
        <f t="shared" si="8"/>
        <v>10</v>
      </c>
      <c r="O55" s="264" t="s">
        <v>25</v>
      </c>
      <c r="P55" s="238">
        <f t="shared" si="9"/>
        <v>10</v>
      </c>
      <c r="Q55" s="264" t="s">
        <v>25</v>
      </c>
      <c r="R55" s="238">
        <f t="shared" si="10"/>
        <v>10</v>
      </c>
      <c r="S55" s="240">
        <f t="shared" si="11"/>
        <v>101.09243748081782</v>
      </c>
      <c r="U55" s="274">
        <v>1</v>
      </c>
      <c r="V55" s="270" t="s">
        <v>628</v>
      </c>
      <c r="W55" s="271" t="s">
        <v>178</v>
      </c>
      <c r="X55" s="272" t="s">
        <v>629</v>
      </c>
      <c r="Y55" s="270" t="s">
        <v>60</v>
      </c>
      <c r="Z55" s="273">
        <v>4</v>
      </c>
      <c r="AA55" s="270">
        <v>2</v>
      </c>
      <c r="AB55" s="270">
        <v>1</v>
      </c>
      <c r="AC55" s="270">
        <v>1</v>
      </c>
      <c r="AD55" s="270">
        <v>1</v>
      </c>
      <c r="AE55" s="270">
        <v>1</v>
      </c>
    </row>
    <row r="56" spans="1:33" ht="13.8" x14ac:dyDescent="0.25">
      <c r="A56" s="19">
        <v>54</v>
      </c>
      <c r="B56" s="81" t="s">
        <v>636</v>
      </c>
      <c r="C56" s="101" t="s">
        <v>637</v>
      </c>
      <c r="D56" s="79" t="s">
        <v>638</v>
      </c>
      <c r="F56" s="78">
        <v>5</v>
      </c>
      <c r="G56" s="91">
        <v>5</v>
      </c>
      <c r="H56" s="162" t="s">
        <v>60</v>
      </c>
      <c r="I56" s="264">
        <v>5</v>
      </c>
      <c r="J56" s="238">
        <f t="shared" si="6"/>
        <v>20</v>
      </c>
      <c r="K56" s="264" t="s">
        <v>25</v>
      </c>
      <c r="L56" s="238">
        <f t="shared" si="7"/>
        <v>20</v>
      </c>
      <c r="M56" s="264" t="s">
        <v>25</v>
      </c>
      <c r="N56" s="238">
        <f t="shared" si="8"/>
        <v>20</v>
      </c>
      <c r="O56" s="264">
        <v>5</v>
      </c>
      <c r="P56" s="238">
        <f t="shared" si="9"/>
        <v>20</v>
      </c>
      <c r="Q56" s="264">
        <v>5</v>
      </c>
      <c r="R56" s="238">
        <f t="shared" si="10"/>
        <v>20</v>
      </c>
      <c r="S56" s="240">
        <f t="shared" si="11"/>
        <v>100</v>
      </c>
      <c r="U56" s="274">
        <v>2</v>
      </c>
      <c r="V56" s="270" t="s">
        <v>630</v>
      </c>
      <c r="W56" s="271" t="s">
        <v>147</v>
      </c>
      <c r="X56" s="272" t="s">
        <v>631</v>
      </c>
      <c r="Y56" s="270" t="s">
        <v>60</v>
      </c>
      <c r="Z56" s="273">
        <v>7</v>
      </c>
      <c r="AA56" s="270">
        <v>1</v>
      </c>
      <c r="AB56" s="270">
        <v>2</v>
      </c>
      <c r="AC56" s="270">
        <v>2</v>
      </c>
      <c r="AD56" s="270">
        <v>2</v>
      </c>
      <c r="AE56" s="270">
        <v>2</v>
      </c>
    </row>
    <row r="57" spans="1:33" ht="13.8" x14ac:dyDescent="0.25">
      <c r="A57" s="19">
        <v>55</v>
      </c>
      <c r="B57" s="81" t="s">
        <v>613</v>
      </c>
      <c r="C57" s="80" t="s">
        <v>314</v>
      </c>
      <c r="D57" s="79" t="s">
        <v>348</v>
      </c>
      <c r="F57" s="78">
        <v>11</v>
      </c>
      <c r="G57" s="91">
        <v>12</v>
      </c>
      <c r="H57" s="162" t="s">
        <v>59</v>
      </c>
      <c r="I57" s="264">
        <v>11</v>
      </c>
      <c r="J57" s="238">
        <f t="shared" si="6"/>
        <v>18.556094711136652</v>
      </c>
      <c r="K57" s="264" t="s">
        <v>25</v>
      </c>
      <c r="L57" s="238">
        <f t="shared" si="7"/>
        <v>8.3333333333333321</v>
      </c>
      <c r="M57" s="264" t="s">
        <v>25</v>
      </c>
      <c r="N57" s="238">
        <f t="shared" si="8"/>
        <v>8.3333333333333321</v>
      </c>
      <c r="O57" s="264">
        <v>11</v>
      </c>
      <c r="P57" s="238">
        <f t="shared" si="9"/>
        <v>18.556094711136652</v>
      </c>
      <c r="Q57" s="264">
        <v>11</v>
      </c>
      <c r="R57" s="238">
        <f t="shared" si="10"/>
        <v>18.556094711136652</v>
      </c>
      <c r="S57" s="240">
        <f t="shared" si="11"/>
        <v>72.334950800076626</v>
      </c>
      <c r="U57" s="274">
        <v>3</v>
      </c>
      <c r="V57" s="270" t="s">
        <v>632</v>
      </c>
      <c r="W57" s="271" t="s">
        <v>111</v>
      </c>
      <c r="X57" s="272" t="s">
        <v>633</v>
      </c>
      <c r="Y57" s="270" t="s">
        <v>60</v>
      </c>
      <c r="Z57" s="273">
        <v>12</v>
      </c>
      <c r="AA57" s="270">
        <v>3</v>
      </c>
      <c r="AB57" s="270" t="s">
        <v>25</v>
      </c>
      <c r="AC57" s="270">
        <v>3</v>
      </c>
      <c r="AD57" s="270">
        <v>3</v>
      </c>
      <c r="AE57" s="270">
        <v>3</v>
      </c>
    </row>
    <row r="58" spans="1:33" ht="13.8" x14ac:dyDescent="0.25">
      <c r="A58" s="19">
        <v>56</v>
      </c>
      <c r="B58" s="81" t="s">
        <v>462</v>
      </c>
      <c r="C58" s="80" t="s">
        <v>378</v>
      </c>
      <c r="D58" s="79" t="s">
        <v>379</v>
      </c>
      <c r="F58" s="78">
        <v>12</v>
      </c>
      <c r="G58" s="91">
        <v>12</v>
      </c>
      <c r="H58" s="162" t="s">
        <v>59</v>
      </c>
      <c r="I58" s="264">
        <v>12</v>
      </c>
      <c r="J58" s="238">
        <f t="shared" si="6"/>
        <v>8.3333333333333321</v>
      </c>
      <c r="K58" s="264" t="s">
        <v>25</v>
      </c>
      <c r="L58" s="238">
        <f t="shared" si="7"/>
        <v>8.3333333333333321</v>
      </c>
      <c r="M58" s="264">
        <v>11</v>
      </c>
      <c r="N58" s="238">
        <f t="shared" si="8"/>
        <v>18.556094711136652</v>
      </c>
      <c r="O58" s="264">
        <v>12</v>
      </c>
      <c r="P58" s="238">
        <f t="shared" si="9"/>
        <v>8.3333333333333321</v>
      </c>
      <c r="Q58" s="264" t="s">
        <v>25</v>
      </c>
      <c r="R58" s="238">
        <f t="shared" si="10"/>
        <v>8.3333333333333321</v>
      </c>
      <c r="S58" s="240">
        <f t="shared" si="11"/>
        <v>51.88942804446998</v>
      </c>
      <c r="U58" s="274">
        <v>4</v>
      </c>
      <c r="V58" s="270" t="s">
        <v>634</v>
      </c>
      <c r="W58" s="271" t="s">
        <v>134</v>
      </c>
      <c r="X58" s="272" t="s">
        <v>635</v>
      </c>
      <c r="Y58" s="270" t="s">
        <v>60</v>
      </c>
      <c r="Z58" s="273">
        <v>18</v>
      </c>
      <c r="AA58" s="270">
        <v>4</v>
      </c>
      <c r="AB58" s="270" t="s">
        <v>25</v>
      </c>
      <c r="AC58" s="270" t="s">
        <v>25</v>
      </c>
      <c r="AD58" s="270">
        <v>4</v>
      </c>
      <c r="AE58" s="270">
        <v>4</v>
      </c>
    </row>
    <row r="59" spans="1:33" ht="13.8" x14ac:dyDescent="0.25">
      <c r="A59" s="19">
        <v>57</v>
      </c>
      <c r="B59" s="81" t="s">
        <v>571</v>
      </c>
      <c r="C59" s="80" t="s">
        <v>572</v>
      </c>
      <c r="D59" s="79" t="s">
        <v>573</v>
      </c>
      <c r="F59" s="78" t="s">
        <v>456</v>
      </c>
      <c r="G59" s="91">
        <v>10</v>
      </c>
      <c r="H59" s="162" t="s">
        <v>641</v>
      </c>
      <c r="I59" s="264" t="s">
        <v>25</v>
      </c>
      <c r="J59" s="238">
        <f t="shared" si="6"/>
        <v>10</v>
      </c>
      <c r="K59" s="264" t="s">
        <v>25</v>
      </c>
      <c r="L59" s="238">
        <f t="shared" si="7"/>
        <v>10</v>
      </c>
      <c r="M59" s="264" t="s">
        <v>25</v>
      </c>
      <c r="N59" s="238">
        <f t="shared" si="8"/>
        <v>10</v>
      </c>
      <c r="O59" s="264" t="s">
        <v>25</v>
      </c>
      <c r="P59" s="238">
        <f t="shared" si="9"/>
        <v>10</v>
      </c>
      <c r="Q59" s="264" t="s">
        <v>25</v>
      </c>
      <c r="R59" s="238">
        <f t="shared" si="10"/>
        <v>10</v>
      </c>
      <c r="S59" s="240">
        <f t="shared" si="11"/>
        <v>50</v>
      </c>
      <c r="U59" s="274">
        <v>5</v>
      </c>
      <c r="V59" s="270" t="s">
        <v>636</v>
      </c>
      <c r="W59" s="271" t="s">
        <v>637</v>
      </c>
      <c r="X59" s="272" t="s">
        <v>638</v>
      </c>
      <c r="Y59" s="270" t="s">
        <v>60</v>
      </c>
      <c r="Z59" s="273">
        <v>21</v>
      </c>
      <c r="AA59" s="270">
        <v>5</v>
      </c>
      <c r="AB59" s="270" t="s">
        <v>25</v>
      </c>
      <c r="AC59" s="270" t="s">
        <v>25</v>
      </c>
      <c r="AD59" s="270">
        <v>5</v>
      </c>
      <c r="AE59" s="270">
        <v>5</v>
      </c>
    </row>
    <row r="60" spans="1:33" x14ac:dyDescent="0.25">
      <c r="J60" s="25"/>
      <c r="L60" s="58"/>
      <c r="M60" s="58"/>
      <c r="N60" s="58"/>
      <c r="O60" s="61"/>
      <c r="P60" s="61"/>
      <c r="Q60" s="61"/>
      <c r="R60" s="61"/>
      <c r="S60"/>
      <c r="U60"/>
      <c r="V60"/>
      <c r="W60"/>
      <c r="X60"/>
      <c r="Y60"/>
      <c r="Z60"/>
      <c r="AA60"/>
      <c r="AB60"/>
      <c r="AC60"/>
      <c r="AD60"/>
      <c r="AE60"/>
    </row>
    <row r="61" spans="1:33" x14ac:dyDescent="0.25">
      <c r="J61" s="25"/>
      <c r="L61" s="58"/>
      <c r="M61" s="58"/>
      <c r="N61" s="58"/>
      <c r="O61" s="61"/>
      <c r="P61" s="61"/>
      <c r="Q61" s="61"/>
      <c r="R61" s="61"/>
      <c r="S61"/>
      <c r="U61"/>
      <c r="V61"/>
      <c r="W61"/>
      <c r="X61"/>
      <c r="Y61"/>
      <c r="Z61"/>
      <c r="AA61"/>
      <c r="AB61"/>
      <c r="AC61"/>
      <c r="AD61"/>
      <c r="AE61"/>
    </row>
    <row r="62" spans="1:33" x14ac:dyDescent="0.25">
      <c r="J62" s="25"/>
      <c r="L62" s="58"/>
      <c r="M62" s="58"/>
      <c r="N62" s="58"/>
      <c r="O62" s="61"/>
      <c r="P62" s="61"/>
      <c r="Q62" s="61"/>
      <c r="R62" s="61"/>
      <c r="S62"/>
      <c r="U62"/>
      <c r="V62"/>
      <c r="W62"/>
      <c r="X62"/>
      <c r="Y62"/>
      <c r="Z62"/>
      <c r="AA62"/>
      <c r="AB62"/>
      <c r="AC62"/>
      <c r="AD62"/>
      <c r="AE62"/>
    </row>
    <row r="63" spans="1:33" x14ac:dyDescent="0.25">
      <c r="H63" s="18" t="s">
        <v>64</v>
      </c>
      <c r="I63" s="24">
        <v>3</v>
      </c>
      <c r="J63" s="58">
        <v>4</v>
      </c>
      <c r="K63" s="25">
        <v>4</v>
      </c>
      <c r="L63" s="61">
        <v>4</v>
      </c>
      <c r="M63" s="61">
        <v>3</v>
      </c>
      <c r="N63">
        <v>387.53910011811791</v>
      </c>
      <c r="P63" s="61"/>
      <c r="R63" s="61"/>
      <c r="U63"/>
      <c r="V63"/>
      <c r="W63"/>
      <c r="X63"/>
      <c r="Y63"/>
      <c r="Z63"/>
      <c r="AA63"/>
      <c r="AB63"/>
      <c r="AC63"/>
      <c r="AD63"/>
      <c r="AE63"/>
    </row>
    <row r="64" spans="1:33" x14ac:dyDescent="0.25">
      <c r="J64" s="25"/>
      <c r="K64" s="58"/>
      <c r="L64" s="61"/>
      <c r="M64" s="61"/>
      <c r="N64"/>
      <c r="O64"/>
      <c r="P64"/>
      <c r="Q64"/>
      <c r="R64"/>
      <c r="S64"/>
      <c r="U64"/>
      <c r="V64"/>
      <c r="W64"/>
      <c r="X64"/>
      <c r="Y64"/>
      <c r="Z64"/>
      <c r="AA64"/>
      <c r="AB64"/>
      <c r="AC64"/>
      <c r="AD64"/>
      <c r="AE64"/>
    </row>
    <row r="65" spans="10:31" x14ac:dyDescent="0.25">
      <c r="J65" s="25"/>
      <c r="K65" s="58"/>
      <c r="L65" s="61"/>
      <c r="M65" s="61"/>
      <c r="N65"/>
      <c r="O65"/>
      <c r="P65"/>
      <c r="Q65"/>
      <c r="R65"/>
      <c r="S65"/>
      <c r="U65"/>
      <c r="V65"/>
      <c r="W65"/>
      <c r="X65"/>
      <c r="Y65"/>
      <c r="Z65"/>
      <c r="AA65"/>
      <c r="AB65"/>
      <c r="AC65"/>
      <c r="AD65"/>
      <c r="AE65"/>
    </row>
    <row r="66" spans="10:31" x14ac:dyDescent="0.25">
      <c r="J66" s="25"/>
      <c r="K66" s="58"/>
      <c r="L66" s="61"/>
      <c r="M66" s="61"/>
      <c r="N66"/>
      <c r="O66"/>
      <c r="P66"/>
      <c r="Q66"/>
      <c r="R66"/>
      <c r="S66"/>
      <c r="U66"/>
      <c r="V66"/>
      <c r="W66"/>
      <c r="X66"/>
      <c r="Y66"/>
      <c r="Z66"/>
      <c r="AA66"/>
      <c r="AB66"/>
      <c r="AC66"/>
      <c r="AD66"/>
      <c r="AE66"/>
    </row>
    <row r="67" spans="10:31" x14ac:dyDescent="0.25">
      <c r="J67" s="25"/>
      <c r="K67" s="58"/>
      <c r="L67" s="61"/>
      <c r="M67" s="61"/>
      <c r="N67"/>
      <c r="O67"/>
      <c r="P67"/>
      <c r="Q67"/>
      <c r="R67"/>
      <c r="S67"/>
      <c r="U67"/>
      <c r="V67"/>
      <c r="W67"/>
      <c r="X67"/>
      <c r="Y67"/>
      <c r="Z67"/>
      <c r="AA67"/>
      <c r="AB67"/>
      <c r="AC67"/>
      <c r="AD67"/>
      <c r="AE67"/>
    </row>
    <row r="68" spans="10:31" x14ac:dyDescent="0.25">
      <c r="J68" s="25"/>
      <c r="K68" s="58"/>
      <c r="L68" s="61"/>
      <c r="M68" s="61"/>
      <c r="N68"/>
      <c r="O68"/>
      <c r="P68"/>
      <c r="Q68"/>
      <c r="R68"/>
      <c r="S68"/>
      <c r="U68"/>
      <c r="V68"/>
      <c r="W68"/>
      <c r="X68"/>
      <c r="Y68"/>
      <c r="Z68"/>
      <c r="AA68"/>
      <c r="AB68"/>
      <c r="AC68"/>
      <c r="AD68"/>
      <c r="AE68"/>
    </row>
    <row r="69" spans="10:31" x14ac:dyDescent="0.25">
      <c r="J69" s="25"/>
      <c r="K69" s="58"/>
      <c r="L69" s="61"/>
      <c r="M69" s="61"/>
      <c r="N69"/>
      <c r="O69"/>
      <c r="P69"/>
      <c r="Q69"/>
      <c r="R69"/>
      <c r="S69"/>
      <c r="U69"/>
      <c r="V69"/>
      <c r="W69"/>
      <c r="X69"/>
      <c r="Y69"/>
      <c r="Z69"/>
      <c r="AA69"/>
      <c r="AB69"/>
      <c r="AC69"/>
      <c r="AD69"/>
      <c r="AE69"/>
    </row>
    <row r="70" spans="10:31" x14ac:dyDescent="0.25">
      <c r="J70" s="25"/>
      <c r="K70" s="58"/>
      <c r="L70" s="61"/>
      <c r="M70" s="61"/>
      <c r="N70"/>
      <c r="O70"/>
      <c r="P70"/>
      <c r="Q70"/>
      <c r="R70"/>
      <c r="S70"/>
      <c r="U70"/>
      <c r="V70"/>
      <c r="W70"/>
      <c r="X70"/>
      <c r="Y70"/>
      <c r="Z70"/>
      <c r="AA70"/>
      <c r="AB70"/>
      <c r="AC70"/>
      <c r="AD70"/>
      <c r="AE70"/>
    </row>
    <row r="71" spans="10:31" x14ac:dyDescent="0.25">
      <c r="J71" s="25"/>
      <c r="K71" s="58"/>
      <c r="L71" s="61"/>
      <c r="M71" s="61"/>
      <c r="N71"/>
      <c r="O71"/>
      <c r="P71"/>
      <c r="Q71"/>
      <c r="R71"/>
      <c r="S71"/>
      <c r="U71"/>
      <c r="V71"/>
      <c r="W71"/>
      <c r="X71"/>
      <c r="Y71"/>
      <c r="Z71"/>
      <c r="AA71"/>
      <c r="AB71"/>
      <c r="AC71"/>
      <c r="AD71"/>
      <c r="AE71"/>
    </row>
    <row r="72" spans="10:31" x14ac:dyDescent="0.25">
      <c r="J72" s="25"/>
      <c r="K72" s="58"/>
      <c r="L72" s="61"/>
      <c r="M72" s="61"/>
      <c r="N72"/>
      <c r="O72"/>
      <c r="P72"/>
      <c r="Q72"/>
      <c r="R72"/>
      <c r="S72"/>
      <c r="U72"/>
      <c r="V72"/>
      <c r="W72"/>
      <c r="X72"/>
      <c r="Y72"/>
      <c r="Z72"/>
      <c r="AA72"/>
      <c r="AB72"/>
      <c r="AC72"/>
      <c r="AD72"/>
      <c r="AE72"/>
    </row>
    <row r="73" spans="10:31" x14ac:dyDescent="0.25">
      <c r="J73" s="25"/>
      <c r="K73" s="58"/>
      <c r="L73" s="61"/>
      <c r="M73" s="61"/>
      <c r="N73"/>
      <c r="O73"/>
      <c r="P73"/>
      <c r="Q73"/>
      <c r="R73"/>
      <c r="S73"/>
      <c r="U73"/>
      <c r="V73"/>
      <c r="W73"/>
      <c r="X73"/>
      <c r="Y73"/>
      <c r="Z73"/>
      <c r="AA73"/>
      <c r="AB73"/>
      <c r="AC73"/>
      <c r="AD73"/>
      <c r="AE73"/>
    </row>
    <row r="74" spans="10:31" x14ac:dyDescent="0.25">
      <c r="J74" s="25"/>
      <c r="K74" s="58"/>
      <c r="L74" s="61"/>
      <c r="M74" s="61"/>
      <c r="N74"/>
      <c r="O74"/>
      <c r="P74"/>
      <c r="Q74"/>
      <c r="R74"/>
      <c r="S74"/>
      <c r="U74"/>
      <c r="V74"/>
      <c r="W74"/>
      <c r="X74"/>
      <c r="Y74"/>
      <c r="Z74"/>
      <c r="AA74"/>
      <c r="AB74"/>
      <c r="AC74"/>
      <c r="AD74"/>
      <c r="AE74"/>
    </row>
    <row r="75" spans="10:31" x14ac:dyDescent="0.25">
      <c r="J75" s="25"/>
      <c r="K75" s="58"/>
      <c r="L75" s="61"/>
      <c r="M75" s="61"/>
      <c r="N75"/>
      <c r="O75"/>
      <c r="P75"/>
      <c r="Q75"/>
      <c r="R75"/>
      <c r="S75"/>
      <c r="U75"/>
      <c r="V75"/>
      <c r="W75"/>
      <c r="X75"/>
      <c r="Y75"/>
      <c r="Z75"/>
      <c r="AA75"/>
      <c r="AB75"/>
      <c r="AC75"/>
      <c r="AD75"/>
      <c r="AE75"/>
    </row>
    <row r="76" spans="10:31" x14ac:dyDescent="0.25">
      <c r="J76" s="25"/>
      <c r="K76" s="58"/>
      <c r="L76" s="61"/>
      <c r="M76" s="61"/>
      <c r="N76"/>
      <c r="O76"/>
      <c r="P76"/>
      <c r="Q76"/>
      <c r="R76"/>
      <c r="S76"/>
      <c r="U76"/>
      <c r="V76"/>
      <c r="W76"/>
      <c r="X76"/>
      <c r="Y76"/>
      <c r="Z76"/>
      <c r="AA76"/>
      <c r="AB76"/>
      <c r="AC76"/>
      <c r="AD76"/>
      <c r="AE76"/>
    </row>
    <row r="77" spans="10:31" x14ac:dyDescent="0.25">
      <c r="J77" s="25"/>
      <c r="K77" s="58"/>
      <c r="L77" s="61"/>
      <c r="M77" s="61"/>
      <c r="N77"/>
      <c r="O77"/>
      <c r="P77"/>
      <c r="Q77"/>
      <c r="R77"/>
      <c r="S77"/>
      <c r="U77"/>
      <c r="V77"/>
      <c r="W77"/>
      <c r="X77"/>
      <c r="Y77"/>
      <c r="Z77"/>
      <c r="AA77"/>
      <c r="AB77"/>
      <c r="AC77"/>
      <c r="AD77"/>
      <c r="AE77"/>
    </row>
    <row r="78" spans="10:31" x14ac:dyDescent="0.25">
      <c r="J78" s="25"/>
      <c r="K78" s="58"/>
      <c r="L78" s="61"/>
      <c r="M78" s="61"/>
      <c r="N78"/>
      <c r="O78"/>
      <c r="P78"/>
      <c r="Q78"/>
      <c r="R78"/>
      <c r="S78"/>
      <c r="U78"/>
      <c r="V78"/>
      <c r="W78"/>
      <c r="X78"/>
      <c r="Y78"/>
      <c r="Z78"/>
      <c r="AA78"/>
      <c r="AB78"/>
      <c r="AC78"/>
      <c r="AD78"/>
      <c r="AE78"/>
    </row>
    <row r="79" spans="10:31" x14ac:dyDescent="0.25">
      <c r="J79" s="25"/>
      <c r="K79" s="58"/>
      <c r="L79" s="61"/>
      <c r="M79" s="61"/>
      <c r="N79"/>
      <c r="O79"/>
      <c r="P79"/>
      <c r="Q79"/>
      <c r="R79"/>
      <c r="S79"/>
      <c r="U79"/>
      <c r="V79"/>
      <c r="W79"/>
      <c r="X79"/>
      <c r="Y79"/>
      <c r="Z79"/>
      <c r="AA79"/>
      <c r="AB79"/>
      <c r="AC79"/>
      <c r="AD79"/>
      <c r="AE79"/>
    </row>
    <row r="80" spans="10:31" x14ac:dyDescent="0.25">
      <c r="J80" s="25"/>
      <c r="K80" s="58"/>
      <c r="L80" s="61"/>
      <c r="M80" s="61"/>
      <c r="N80"/>
      <c r="O80"/>
      <c r="P80"/>
      <c r="Q80"/>
      <c r="R80"/>
      <c r="S80"/>
      <c r="U80"/>
      <c r="V80"/>
      <c r="W80"/>
      <c r="X80"/>
      <c r="Y80"/>
      <c r="Z80"/>
      <c r="AA80"/>
      <c r="AB80"/>
      <c r="AC80"/>
      <c r="AD80"/>
      <c r="AE80"/>
    </row>
    <row r="81" spans="10:31" x14ac:dyDescent="0.25">
      <c r="J81" s="25"/>
      <c r="K81" s="58"/>
      <c r="L81" s="61"/>
      <c r="M81" s="61"/>
      <c r="N81"/>
      <c r="O81"/>
      <c r="P81"/>
      <c r="Q81"/>
      <c r="R81"/>
      <c r="S81"/>
      <c r="U81"/>
      <c r="V81"/>
      <c r="W81"/>
      <c r="X81"/>
      <c r="Y81"/>
      <c r="Z81"/>
      <c r="AA81"/>
      <c r="AB81"/>
      <c r="AC81"/>
      <c r="AD81"/>
      <c r="AE81"/>
    </row>
    <row r="82" spans="10:31" x14ac:dyDescent="0.25">
      <c r="J82" s="25"/>
      <c r="K82" s="58"/>
      <c r="L82" s="61"/>
      <c r="M82" s="61"/>
      <c r="N82"/>
      <c r="O82"/>
      <c r="P82"/>
      <c r="Q82"/>
      <c r="R82"/>
      <c r="S82"/>
      <c r="U82"/>
      <c r="V82"/>
      <c r="W82"/>
      <c r="X82"/>
      <c r="Y82"/>
      <c r="Z82"/>
      <c r="AA82"/>
      <c r="AB82"/>
      <c r="AC82"/>
      <c r="AD82"/>
      <c r="AE82"/>
    </row>
    <row r="83" spans="10:31" x14ac:dyDescent="0.25">
      <c r="J83" s="25"/>
      <c r="K83" s="58"/>
      <c r="L83" s="61"/>
      <c r="M83" s="61"/>
      <c r="N83"/>
      <c r="O83"/>
      <c r="P83"/>
      <c r="Q83"/>
      <c r="R83"/>
      <c r="S83"/>
      <c r="U83"/>
      <c r="V83"/>
      <c r="W83"/>
      <c r="X83"/>
      <c r="Y83"/>
      <c r="Z83"/>
      <c r="AA83"/>
      <c r="AB83"/>
      <c r="AC83"/>
      <c r="AD83"/>
      <c r="AE83"/>
    </row>
    <row r="84" spans="10:31" x14ac:dyDescent="0.25">
      <c r="J84" s="25"/>
      <c r="K84" s="58"/>
      <c r="L84" s="61"/>
      <c r="M84" s="61"/>
      <c r="N84"/>
      <c r="O84"/>
      <c r="P84"/>
      <c r="Q84"/>
      <c r="R84"/>
      <c r="S84"/>
      <c r="U84"/>
      <c r="V84"/>
      <c r="W84"/>
      <c r="X84"/>
      <c r="Y84"/>
      <c r="Z84"/>
      <c r="AA84"/>
      <c r="AB84"/>
      <c r="AC84"/>
      <c r="AD84"/>
      <c r="AE84"/>
    </row>
    <row r="85" spans="10:31" x14ac:dyDescent="0.25">
      <c r="J85" s="25"/>
      <c r="K85" s="58"/>
      <c r="L85" s="61"/>
      <c r="M85" s="61"/>
      <c r="N85"/>
      <c r="O85"/>
      <c r="P85"/>
      <c r="Q85"/>
      <c r="R85"/>
      <c r="S85"/>
      <c r="U85"/>
      <c r="V85"/>
      <c r="W85"/>
      <c r="X85"/>
      <c r="Y85"/>
      <c r="Z85"/>
      <c r="AA85"/>
      <c r="AB85"/>
      <c r="AC85"/>
      <c r="AD85"/>
      <c r="AE85"/>
    </row>
    <row r="86" spans="10:31" x14ac:dyDescent="0.25">
      <c r="J86" s="25"/>
      <c r="K86" s="58"/>
      <c r="L86" s="61"/>
      <c r="M86" s="61"/>
      <c r="N86"/>
      <c r="O86"/>
      <c r="P86"/>
      <c r="Q86"/>
      <c r="R86"/>
      <c r="S86"/>
      <c r="U86"/>
      <c r="V86"/>
      <c r="W86"/>
      <c r="X86"/>
      <c r="Y86"/>
      <c r="Z86"/>
      <c r="AA86"/>
      <c r="AB86"/>
      <c r="AC86"/>
      <c r="AD86"/>
      <c r="AE86"/>
    </row>
    <row r="87" spans="10:31" x14ac:dyDescent="0.25">
      <c r="J87" s="25"/>
      <c r="K87" s="58"/>
      <c r="L87" s="61"/>
      <c r="M87" s="61"/>
      <c r="N87"/>
      <c r="O87"/>
      <c r="P87"/>
      <c r="Q87"/>
      <c r="R87"/>
      <c r="S87"/>
      <c r="U87"/>
      <c r="V87"/>
      <c r="W87"/>
      <c r="X87"/>
      <c r="Y87"/>
      <c r="Z87"/>
      <c r="AA87"/>
      <c r="AB87"/>
      <c r="AC87"/>
      <c r="AD87"/>
      <c r="AE87"/>
    </row>
    <row r="88" spans="10:31" x14ac:dyDescent="0.25">
      <c r="J88" s="25"/>
      <c r="K88" s="58"/>
      <c r="L88" s="61"/>
      <c r="M88" s="61"/>
      <c r="N88"/>
      <c r="O88"/>
      <c r="P88"/>
      <c r="Q88"/>
      <c r="R88"/>
      <c r="S88"/>
      <c r="U88"/>
      <c r="V88"/>
      <c r="W88"/>
      <c r="X88"/>
      <c r="Y88"/>
      <c r="Z88"/>
      <c r="AA88"/>
      <c r="AB88"/>
      <c r="AC88"/>
      <c r="AD88"/>
      <c r="AE88"/>
    </row>
    <row r="89" spans="10:31" x14ac:dyDescent="0.25">
      <c r="J89" s="25"/>
      <c r="K89" s="58"/>
      <c r="L89" s="61"/>
      <c r="M89" s="61"/>
      <c r="N89"/>
      <c r="O89"/>
      <c r="P89"/>
      <c r="Q89"/>
      <c r="R89"/>
      <c r="S89"/>
      <c r="U89"/>
      <c r="V89"/>
      <c r="W89"/>
      <c r="X89"/>
      <c r="Y89"/>
      <c r="Z89"/>
      <c r="AA89"/>
      <c r="AB89"/>
      <c r="AC89"/>
      <c r="AD89"/>
      <c r="AE89"/>
    </row>
    <row r="90" spans="10:31" x14ac:dyDescent="0.25">
      <c r="J90" s="25"/>
      <c r="K90" s="58"/>
      <c r="L90" s="61"/>
      <c r="M90" s="61"/>
      <c r="N90"/>
      <c r="O90"/>
      <c r="P90"/>
      <c r="Q90"/>
      <c r="R90"/>
      <c r="S90"/>
      <c r="U90"/>
      <c r="V90"/>
      <c r="W90"/>
      <c r="X90"/>
      <c r="Y90"/>
      <c r="Z90"/>
      <c r="AA90"/>
      <c r="AB90"/>
      <c r="AC90"/>
      <c r="AD90"/>
      <c r="AE90"/>
    </row>
    <row r="91" spans="10:31" x14ac:dyDescent="0.25">
      <c r="J91" s="25"/>
      <c r="K91" s="58"/>
      <c r="L91" s="61"/>
      <c r="M91" s="61"/>
      <c r="N91"/>
      <c r="O91"/>
      <c r="P91"/>
      <c r="Q91"/>
      <c r="R91"/>
      <c r="S91"/>
      <c r="U91"/>
      <c r="V91"/>
      <c r="W91"/>
      <c r="X91"/>
      <c r="Y91"/>
      <c r="Z91"/>
      <c r="AA91"/>
      <c r="AB91"/>
      <c r="AC91"/>
      <c r="AD91"/>
      <c r="AE91"/>
    </row>
    <row r="92" spans="10:31" x14ac:dyDescent="0.25">
      <c r="J92" s="25"/>
      <c r="K92" s="58"/>
      <c r="L92" s="61"/>
      <c r="M92" s="61"/>
      <c r="N92"/>
      <c r="O92"/>
      <c r="P92"/>
      <c r="Q92"/>
      <c r="R92"/>
      <c r="S92"/>
      <c r="U92"/>
      <c r="V92"/>
      <c r="W92"/>
      <c r="X92"/>
      <c r="Y92"/>
      <c r="Z92"/>
      <c r="AA92"/>
      <c r="AB92"/>
      <c r="AC92"/>
      <c r="AD92"/>
      <c r="AE92"/>
    </row>
    <row r="93" spans="10:31" x14ac:dyDescent="0.25">
      <c r="J93" s="25"/>
      <c r="K93" s="58"/>
      <c r="L93" s="61"/>
      <c r="M93" s="61"/>
      <c r="N93"/>
      <c r="O93"/>
      <c r="P93"/>
      <c r="Q93"/>
      <c r="R93"/>
      <c r="S93"/>
      <c r="U93"/>
      <c r="V93"/>
      <c r="W93"/>
      <c r="X93"/>
      <c r="Y93"/>
      <c r="Z93"/>
      <c r="AA93"/>
      <c r="AB93"/>
      <c r="AC93"/>
      <c r="AD93"/>
      <c r="AE93"/>
    </row>
    <row r="94" spans="10:31" x14ac:dyDescent="0.25">
      <c r="J94" s="25"/>
      <c r="K94" s="58"/>
      <c r="L94" s="61"/>
      <c r="M94" s="61"/>
      <c r="N94"/>
      <c r="O94"/>
      <c r="P94"/>
      <c r="Q94"/>
      <c r="R94"/>
      <c r="S94"/>
      <c r="U94"/>
      <c r="V94"/>
      <c r="W94"/>
      <c r="X94"/>
      <c r="Y94"/>
      <c r="Z94"/>
      <c r="AA94"/>
      <c r="AB94"/>
      <c r="AC94"/>
      <c r="AD94"/>
      <c r="AE94"/>
    </row>
    <row r="95" spans="10:31" x14ac:dyDescent="0.25">
      <c r="J95" s="25"/>
      <c r="K95" s="58"/>
      <c r="L95" s="61"/>
      <c r="M95" s="61"/>
      <c r="N95"/>
      <c r="O95"/>
      <c r="P95"/>
      <c r="Q95"/>
      <c r="R95"/>
      <c r="S95"/>
      <c r="U95"/>
      <c r="V95"/>
      <c r="W95"/>
      <c r="X95"/>
      <c r="Y95"/>
      <c r="Z95"/>
      <c r="AA95"/>
      <c r="AB95"/>
      <c r="AC95"/>
      <c r="AD95"/>
      <c r="AE95"/>
    </row>
    <row r="96" spans="10:31" x14ac:dyDescent="0.25">
      <c r="J96" s="25"/>
      <c r="K96" s="58"/>
      <c r="L96" s="61"/>
      <c r="M96" s="61"/>
      <c r="N96"/>
      <c r="O96"/>
      <c r="P96"/>
      <c r="Q96"/>
      <c r="R96"/>
      <c r="S96"/>
      <c r="U96"/>
      <c r="V96"/>
      <c r="W96"/>
      <c r="X96"/>
      <c r="Y96"/>
      <c r="Z96"/>
      <c r="AA96"/>
      <c r="AB96"/>
      <c r="AC96"/>
      <c r="AD96"/>
      <c r="AE96"/>
    </row>
    <row r="97" spans="10:31" x14ac:dyDescent="0.25">
      <c r="J97" s="25"/>
      <c r="K97" s="58"/>
      <c r="L97" s="61"/>
      <c r="M97" s="61"/>
      <c r="N97"/>
      <c r="O97"/>
      <c r="P97"/>
      <c r="Q97"/>
      <c r="R97"/>
      <c r="S97"/>
      <c r="U97"/>
      <c r="V97"/>
      <c r="W97"/>
      <c r="X97"/>
      <c r="Y97"/>
      <c r="Z97"/>
      <c r="AA97"/>
      <c r="AB97"/>
      <c r="AC97"/>
      <c r="AD97"/>
      <c r="AE97"/>
    </row>
    <row r="98" spans="10:31" x14ac:dyDescent="0.25">
      <c r="J98" s="25"/>
      <c r="K98" s="58"/>
      <c r="L98" s="61"/>
      <c r="M98" s="61"/>
      <c r="N98"/>
      <c r="O98"/>
      <c r="P98"/>
      <c r="Q98"/>
      <c r="R98"/>
      <c r="S98"/>
      <c r="U98"/>
      <c r="V98"/>
      <c r="W98"/>
      <c r="X98"/>
      <c r="Y98"/>
      <c r="Z98"/>
      <c r="AA98"/>
      <c r="AB98"/>
      <c r="AC98"/>
      <c r="AD98"/>
      <c r="AE98"/>
    </row>
    <row r="99" spans="10:31" x14ac:dyDescent="0.25">
      <c r="J99" s="25"/>
      <c r="K99" s="58"/>
      <c r="L99" s="61"/>
      <c r="M99" s="61"/>
      <c r="N99"/>
      <c r="O99"/>
      <c r="P99"/>
      <c r="Q99"/>
      <c r="R99"/>
      <c r="S99"/>
      <c r="U99"/>
      <c r="V99"/>
      <c r="W99"/>
      <c r="X99"/>
      <c r="Y99"/>
      <c r="Z99"/>
      <c r="AA99"/>
      <c r="AB99"/>
      <c r="AC99"/>
      <c r="AD99"/>
      <c r="AE99"/>
    </row>
    <row r="100" spans="10:31" x14ac:dyDescent="0.25">
      <c r="J100" s="25"/>
      <c r="K100" s="58"/>
      <c r="L100" s="61"/>
      <c r="M100" s="61"/>
      <c r="N100"/>
      <c r="O100"/>
      <c r="P100"/>
      <c r="Q100"/>
      <c r="R100"/>
      <c r="S100"/>
      <c r="U100"/>
      <c r="V100"/>
      <c r="W100"/>
      <c r="X100"/>
      <c r="Y100"/>
      <c r="Z100"/>
      <c r="AA100"/>
      <c r="AB100"/>
      <c r="AC100"/>
      <c r="AD100"/>
      <c r="AE100"/>
    </row>
    <row r="101" spans="10:31" x14ac:dyDescent="0.25">
      <c r="J101" s="25"/>
      <c r="K101" s="58"/>
      <c r="L101" s="61"/>
      <c r="M101" s="61"/>
      <c r="N101"/>
      <c r="O101"/>
      <c r="P101"/>
      <c r="Q101"/>
      <c r="R101"/>
      <c r="S101"/>
      <c r="U101"/>
      <c r="V101"/>
      <c r="W101"/>
      <c r="X101"/>
      <c r="Y101"/>
      <c r="Z101"/>
      <c r="AA101"/>
      <c r="AB101"/>
      <c r="AC101"/>
      <c r="AD101"/>
      <c r="AE101"/>
    </row>
    <row r="102" spans="10:31" x14ac:dyDescent="0.25">
      <c r="J102" s="25"/>
      <c r="K102" s="58"/>
      <c r="L102" s="61"/>
      <c r="M102" s="61"/>
      <c r="N102"/>
      <c r="O102"/>
      <c r="P102"/>
      <c r="Q102"/>
      <c r="R102"/>
      <c r="S102"/>
      <c r="U102"/>
      <c r="V102"/>
      <c r="W102"/>
      <c r="X102"/>
      <c r="Y102"/>
      <c r="Z102"/>
      <c r="AA102"/>
      <c r="AB102"/>
      <c r="AC102"/>
      <c r="AD102"/>
      <c r="AE102"/>
    </row>
    <row r="103" spans="10:31" x14ac:dyDescent="0.25">
      <c r="J103" s="25"/>
      <c r="K103" s="58"/>
      <c r="L103" s="61"/>
      <c r="M103" s="61"/>
      <c r="N103"/>
      <c r="O103"/>
      <c r="P103"/>
      <c r="Q103"/>
      <c r="R103"/>
      <c r="S103"/>
      <c r="U103"/>
      <c r="V103"/>
      <c r="W103"/>
      <c r="X103"/>
      <c r="Y103"/>
      <c r="Z103"/>
      <c r="AA103"/>
      <c r="AB103"/>
      <c r="AC103"/>
      <c r="AD103"/>
      <c r="AE103"/>
    </row>
    <row r="104" spans="10:31" x14ac:dyDescent="0.25">
      <c r="J104" s="25"/>
      <c r="K104" s="58"/>
      <c r="L104" s="61"/>
      <c r="M104" s="61"/>
      <c r="N104"/>
      <c r="O104"/>
      <c r="P104"/>
      <c r="Q104"/>
      <c r="R104"/>
      <c r="S104"/>
      <c r="U104"/>
      <c r="V104"/>
      <c r="W104"/>
      <c r="X104"/>
      <c r="Y104"/>
      <c r="Z104"/>
      <c r="AA104"/>
      <c r="AB104"/>
      <c r="AC104"/>
      <c r="AD104"/>
      <c r="AE104"/>
    </row>
    <row r="105" spans="10:31" x14ac:dyDescent="0.25">
      <c r="J105" s="25"/>
      <c r="K105" s="58"/>
      <c r="L105" s="61"/>
      <c r="M105" s="61"/>
      <c r="N105"/>
      <c r="O105"/>
      <c r="P105"/>
      <c r="Q105"/>
      <c r="R105"/>
      <c r="S105"/>
      <c r="U105"/>
      <c r="V105"/>
      <c r="W105"/>
      <c r="X105"/>
      <c r="Y105"/>
      <c r="Z105"/>
      <c r="AA105"/>
      <c r="AB105"/>
      <c r="AC105"/>
      <c r="AD105"/>
      <c r="AE105"/>
    </row>
    <row r="106" spans="10:31" x14ac:dyDescent="0.25">
      <c r="J106" s="25"/>
      <c r="K106" s="58"/>
      <c r="L106" s="61"/>
      <c r="M106" s="61"/>
      <c r="N106"/>
      <c r="O106"/>
      <c r="P106"/>
      <c r="Q106"/>
      <c r="R106"/>
      <c r="S106"/>
      <c r="U106"/>
      <c r="V106"/>
      <c r="W106"/>
      <c r="X106"/>
      <c r="Y106"/>
      <c r="Z106"/>
      <c r="AA106"/>
      <c r="AB106"/>
      <c r="AC106"/>
      <c r="AD106"/>
      <c r="AE106"/>
    </row>
    <row r="107" spans="10:31" x14ac:dyDescent="0.25">
      <c r="J107" s="25"/>
      <c r="K107" s="58"/>
      <c r="L107" s="61"/>
      <c r="M107" s="61"/>
      <c r="N107"/>
      <c r="O107"/>
      <c r="P107"/>
      <c r="Q107"/>
      <c r="R107"/>
      <c r="S107"/>
      <c r="U107"/>
      <c r="V107"/>
      <c r="W107"/>
      <c r="X107"/>
      <c r="Y107"/>
      <c r="Z107"/>
      <c r="AA107"/>
      <c r="AB107"/>
      <c r="AC107"/>
      <c r="AD107"/>
      <c r="AE107"/>
    </row>
    <row r="108" spans="10:31" x14ac:dyDescent="0.25">
      <c r="J108" s="25"/>
      <c r="K108" s="58"/>
      <c r="L108" s="61"/>
      <c r="M108" s="61"/>
      <c r="N108"/>
      <c r="O108"/>
      <c r="P108"/>
      <c r="Q108"/>
      <c r="R108"/>
      <c r="S108"/>
      <c r="U108"/>
      <c r="V108"/>
      <c r="W108"/>
      <c r="X108"/>
      <c r="Y108"/>
      <c r="Z108"/>
      <c r="AA108"/>
      <c r="AB108"/>
      <c r="AC108"/>
      <c r="AD108"/>
      <c r="AE108"/>
    </row>
    <row r="109" spans="10:31" x14ac:dyDescent="0.25">
      <c r="J109" s="25"/>
      <c r="K109" s="58"/>
      <c r="L109" s="61"/>
      <c r="M109" s="61"/>
      <c r="N109"/>
      <c r="O109"/>
      <c r="P109"/>
      <c r="Q109"/>
      <c r="R109"/>
      <c r="S109"/>
      <c r="U109"/>
      <c r="V109"/>
      <c r="W109"/>
      <c r="X109"/>
      <c r="Y109"/>
      <c r="Z109"/>
      <c r="AA109"/>
      <c r="AB109"/>
      <c r="AC109"/>
      <c r="AD109"/>
      <c r="AE109"/>
    </row>
    <row r="110" spans="10:31" x14ac:dyDescent="0.25">
      <c r="J110" s="25"/>
      <c r="K110" s="58"/>
      <c r="L110" s="61"/>
      <c r="M110" s="61"/>
      <c r="N110"/>
      <c r="O110"/>
      <c r="P110"/>
      <c r="Q110"/>
      <c r="R110"/>
      <c r="S110"/>
      <c r="U110"/>
      <c r="V110"/>
      <c r="W110"/>
      <c r="X110"/>
      <c r="Y110"/>
      <c r="Z110"/>
      <c r="AA110"/>
      <c r="AB110"/>
      <c r="AC110"/>
      <c r="AD110"/>
      <c r="AE110"/>
    </row>
    <row r="111" spans="10:31" x14ac:dyDescent="0.25">
      <c r="J111" s="25"/>
      <c r="K111" s="58"/>
      <c r="L111" s="61"/>
      <c r="M111" s="61"/>
      <c r="N111"/>
      <c r="O111"/>
      <c r="P111"/>
      <c r="Q111"/>
      <c r="R111"/>
      <c r="S111"/>
      <c r="U111"/>
      <c r="V111"/>
      <c r="W111"/>
      <c r="X111"/>
      <c r="Y111"/>
      <c r="Z111"/>
      <c r="AA111"/>
      <c r="AB111"/>
      <c r="AC111"/>
      <c r="AD111"/>
      <c r="AE111"/>
    </row>
    <row r="112" spans="10:31" x14ac:dyDescent="0.25">
      <c r="J112" s="25"/>
      <c r="K112" s="58"/>
      <c r="L112" s="61"/>
      <c r="M112" s="61"/>
      <c r="N112"/>
      <c r="O112"/>
      <c r="P112"/>
      <c r="Q112"/>
      <c r="R112"/>
      <c r="S112"/>
      <c r="U112"/>
      <c r="V112"/>
      <c r="W112"/>
      <c r="X112"/>
      <c r="Y112"/>
      <c r="Z112"/>
      <c r="AA112"/>
      <c r="AB112"/>
      <c r="AC112"/>
      <c r="AD112"/>
      <c r="AE112"/>
    </row>
    <row r="113" spans="10:31" x14ac:dyDescent="0.25">
      <c r="J113" s="25"/>
      <c r="K113" s="58"/>
      <c r="L113" s="61"/>
      <c r="M113" s="61"/>
      <c r="N113"/>
      <c r="O113"/>
      <c r="P113"/>
      <c r="Q113"/>
      <c r="R113"/>
      <c r="S113"/>
      <c r="U113"/>
      <c r="V113"/>
      <c r="W113"/>
      <c r="X113"/>
      <c r="Y113"/>
      <c r="Z113"/>
      <c r="AA113"/>
      <c r="AB113"/>
      <c r="AC113"/>
      <c r="AD113"/>
      <c r="AE113"/>
    </row>
    <row r="114" spans="10:31" x14ac:dyDescent="0.25">
      <c r="J114" s="25"/>
      <c r="L114" s="58"/>
      <c r="M114" s="58"/>
      <c r="N114" s="61"/>
      <c r="O114" s="61"/>
      <c r="P114" s="61"/>
      <c r="Q114" s="61"/>
      <c r="R114" s="61"/>
      <c r="S114"/>
      <c r="U114"/>
      <c r="V114"/>
      <c r="W114"/>
      <c r="X114"/>
      <c r="Y114"/>
      <c r="Z114"/>
      <c r="AA114"/>
      <c r="AB114"/>
      <c r="AC114"/>
      <c r="AD114"/>
      <c r="AE114"/>
    </row>
    <row r="115" spans="10:31" x14ac:dyDescent="0.25">
      <c r="J115" s="25"/>
      <c r="L115" s="58"/>
      <c r="M115" s="58"/>
      <c r="N115" s="61"/>
      <c r="O115" s="61"/>
      <c r="P115" s="61"/>
      <c r="Q115" s="61"/>
      <c r="R115" s="61"/>
      <c r="S115"/>
      <c r="U115"/>
      <c r="V115"/>
      <c r="W115"/>
      <c r="X115"/>
      <c r="Y115"/>
      <c r="Z115"/>
      <c r="AA115"/>
      <c r="AB115"/>
      <c r="AC115"/>
      <c r="AD115"/>
      <c r="AE115"/>
    </row>
    <row r="116" spans="10:31" x14ac:dyDescent="0.25">
      <c r="J116" s="25"/>
      <c r="L116" s="58"/>
      <c r="M116" s="58"/>
      <c r="N116" s="61"/>
      <c r="O116" s="61"/>
      <c r="P116" s="61"/>
      <c r="Q116" s="61"/>
      <c r="R116" s="61"/>
      <c r="S116"/>
      <c r="U116"/>
      <c r="V116"/>
      <c r="W116"/>
      <c r="X116"/>
      <c r="Y116"/>
      <c r="Z116"/>
      <c r="AA116"/>
      <c r="AB116"/>
      <c r="AC116"/>
      <c r="AD116"/>
      <c r="AE116"/>
    </row>
    <row r="117" spans="10:31" x14ac:dyDescent="0.25">
      <c r="J117" s="25"/>
      <c r="L117" s="58"/>
      <c r="M117" s="58"/>
      <c r="N117" s="61"/>
      <c r="O117" s="61"/>
      <c r="P117" s="61"/>
      <c r="Q117" s="61"/>
      <c r="R117" s="61"/>
      <c r="S117"/>
      <c r="U117"/>
      <c r="V117"/>
      <c r="W117"/>
      <c r="X117"/>
      <c r="Y117"/>
      <c r="Z117"/>
      <c r="AA117"/>
      <c r="AB117"/>
      <c r="AC117"/>
      <c r="AD117"/>
      <c r="AE117"/>
    </row>
    <row r="118" spans="10:31" x14ac:dyDescent="0.25">
      <c r="J118" s="25"/>
      <c r="L118" s="58"/>
      <c r="M118" s="58"/>
      <c r="N118" s="61"/>
      <c r="O118" s="61"/>
      <c r="P118" s="61"/>
      <c r="Q118" s="61"/>
      <c r="R118" s="61"/>
      <c r="S118"/>
      <c r="U118"/>
      <c r="V118"/>
      <c r="W118"/>
      <c r="X118"/>
      <c r="Y118"/>
      <c r="Z118"/>
      <c r="AA118"/>
      <c r="AB118"/>
      <c r="AC118"/>
      <c r="AD118"/>
      <c r="AE118"/>
    </row>
    <row r="119" spans="10:31" x14ac:dyDescent="0.25">
      <c r="J119" s="25"/>
      <c r="L119" s="58"/>
      <c r="M119" s="58"/>
      <c r="N119" s="61"/>
      <c r="O119" s="61"/>
      <c r="P119" s="61"/>
      <c r="Q119" s="61"/>
      <c r="R119" s="61"/>
      <c r="S119"/>
      <c r="U119"/>
      <c r="V119"/>
      <c r="W119"/>
      <c r="X119"/>
      <c r="Y119"/>
      <c r="Z119"/>
      <c r="AA119"/>
      <c r="AB119"/>
      <c r="AC119"/>
      <c r="AD119"/>
      <c r="AE119"/>
    </row>
    <row r="120" spans="10:31" x14ac:dyDescent="0.25">
      <c r="J120" s="25"/>
      <c r="L120" s="25"/>
      <c r="M120" s="58"/>
      <c r="N120" s="58"/>
      <c r="O120" s="61"/>
      <c r="P120" s="61"/>
      <c r="Q120" s="61"/>
      <c r="R120" s="61"/>
      <c r="S120" s="61"/>
      <c r="T120" s="61"/>
      <c r="U120"/>
      <c r="V120"/>
      <c r="W120"/>
      <c r="X120"/>
      <c r="Y120"/>
      <c r="Z120"/>
      <c r="AA120"/>
      <c r="AB120"/>
      <c r="AC120"/>
      <c r="AD120"/>
      <c r="AE120"/>
    </row>
    <row r="121" spans="10:31" x14ac:dyDescent="0.25">
      <c r="J121" s="25"/>
      <c r="L121" s="25"/>
      <c r="N121" s="58"/>
      <c r="O121" s="61"/>
      <c r="P121" s="58"/>
      <c r="Q121" s="61"/>
      <c r="R121" s="61"/>
      <c r="S121" s="61"/>
      <c r="T121" s="61"/>
      <c r="U121"/>
      <c r="V121"/>
      <c r="W121"/>
      <c r="X121"/>
      <c r="Y121"/>
      <c r="Z121"/>
      <c r="AA121"/>
      <c r="AB121"/>
      <c r="AC121"/>
      <c r="AD121"/>
      <c r="AE121"/>
    </row>
    <row r="122" spans="10:31" x14ac:dyDescent="0.25">
      <c r="J122" s="25"/>
      <c r="L122" s="25"/>
      <c r="N122" s="58"/>
      <c r="O122" s="61"/>
      <c r="P122" s="58"/>
      <c r="Q122" s="61"/>
      <c r="R122" s="61"/>
      <c r="S122" s="61"/>
      <c r="T122" s="61"/>
      <c r="U122" s="61"/>
      <c r="V122" s="61"/>
      <c r="W122"/>
      <c r="X122"/>
      <c r="Y122"/>
      <c r="Z122"/>
      <c r="AA122"/>
      <c r="AB122"/>
      <c r="AC122"/>
      <c r="AD122"/>
      <c r="AE122"/>
    </row>
    <row r="123" spans="10:31" x14ac:dyDescent="0.25">
      <c r="J123" s="25"/>
      <c r="L123" s="25"/>
      <c r="N123" s="58"/>
      <c r="O123" s="58"/>
      <c r="P123" s="61"/>
      <c r="Q123" s="58"/>
      <c r="R123" s="61"/>
      <c r="S123" s="61"/>
      <c r="T123" s="61"/>
      <c r="U123" s="61"/>
      <c r="V123" s="61"/>
      <c r="W123"/>
      <c r="X123"/>
      <c r="Y123"/>
      <c r="Z123"/>
      <c r="AA123"/>
      <c r="AB123"/>
      <c r="AC123"/>
      <c r="AD123"/>
      <c r="AE123"/>
    </row>
    <row r="124" spans="10:31" x14ac:dyDescent="0.25">
      <c r="J124" s="25"/>
      <c r="L124" s="25"/>
      <c r="N124" s="58"/>
      <c r="O124" s="58"/>
      <c r="P124" s="61"/>
      <c r="Q124" s="58"/>
      <c r="R124" s="61"/>
      <c r="S124" s="61"/>
      <c r="T124" s="61"/>
      <c r="U124" s="61"/>
      <c r="V124" s="61"/>
      <c r="X124"/>
      <c r="Y124"/>
      <c r="Z124"/>
      <c r="AA124"/>
      <c r="AB124"/>
      <c r="AC124"/>
      <c r="AD124"/>
      <c r="AE124"/>
    </row>
    <row r="125" spans="10:31" x14ac:dyDescent="0.25">
      <c r="J125" s="25"/>
      <c r="L125" s="25"/>
      <c r="N125" s="58"/>
      <c r="O125" s="58"/>
      <c r="P125" s="61"/>
      <c r="Q125" s="58"/>
      <c r="R125" s="61"/>
      <c r="S125" s="61"/>
      <c r="T125" s="61"/>
      <c r="U125" s="61"/>
      <c r="V125" s="61"/>
      <c r="X125"/>
      <c r="Y125"/>
      <c r="Z125"/>
      <c r="AA125"/>
      <c r="AB125"/>
      <c r="AC125"/>
      <c r="AD125"/>
      <c r="AE125"/>
    </row>
    <row r="126" spans="10:31" x14ac:dyDescent="0.25">
      <c r="J126" s="25"/>
      <c r="L126" s="25"/>
      <c r="N126" s="58"/>
      <c r="O126" s="58"/>
      <c r="P126" s="61"/>
      <c r="Q126" s="58"/>
      <c r="R126" s="61"/>
      <c r="S126" s="61"/>
      <c r="T126" s="61"/>
      <c r="U126" s="61"/>
      <c r="V126" s="61"/>
      <c r="X126"/>
      <c r="Y126"/>
      <c r="Z126"/>
      <c r="AA126"/>
      <c r="AB126"/>
      <c r="AC126"/>
      <c r="AD126"/>
      <c r="AE126"/>
    </row>
    <row r="127" spans="10:31" x14ac:dyDescent="0.25">
      <c r="J127" s="25"/>
      <c r="L127" s="61"/>
      <c r="N127" s="25"/>
      <c r="P127" s="25"/>
      <c r="R127" s="25"/>
      <c r="T127" s="58"/>
      <c r="U127" s="61"/>
      <c r="V127" s="61"/>
      <c r="X127"/>
      <c r="Y127"/>
      <c r="Z127"/>
      <c r="AA127"/>
      <c r="AB127"/>
      <c r="AC127"/>
      <c r="AD127"/>
      <c r="AE127"/>
    </row>
    <row r="128" spans="10:31" x14ac:dyDescent="0.25">
      <c r="J128" s="25"/>
      <c r="L128" s="61"/>
      <c r="N128" s="25"/>
      <c r="P128" s="25"/>
      <c r="R128" s="25"/>
      <c r="T128" s="58"/>
      <c r="V128" s="61"/>
      <c r="Y128" s="61"/>
      <c r="Z128" s="61"/>
      <c r="AA128"/>
      <c r="AB128"/>
      <c r="AC128"/>
      <c r="AD128"/>
      <c r="AE128"/>
    </row>
    <row r="129" spans="10:31" x14ac:dyDescent="0.25">
      <c r="J129" s="25"/>
      <c r="L129" s="61"/>
      <c r="N129" s="25"/>
      <c r="P129" s="25"/>
      <c r="R129" s="25"/>
      <c r="T129" s="58"/>
      <c r="V129" s="61"/>
      <c r="Y129" s="61"/>
      <c r="Z129" s="61"/>
      <c r="AA129"/>
      <c r="AB129"/>
      <c r="AC129"/>
      <c r="AD129"/>
      <c r="AE129"/>
    </row>
    <row r="130" spans="10:31" x14ac:dyDescent="0.25">
      <c r="J130" s="25"/>
      <c r="L130" s="61"/>
      <c r="N130" s="25"/>
      <c r="P130" s="25"/>
      <c r="R130" s="25"/>
      <c r="T130" s="58"/>
      <c r="V130" s="61"/>
      <c r="Y130" s="61"/>
      <c r="Z130" s="61"/>
      <c r="AA130"/>
      <c r="AB130"/>
      <c r="AC130"/>
      <c r="AD130"/>
      <c r="AE130"/>
    </row>
    <row r="131" spans="10:31" x14ac:dyDescent="0.25">
      <c r="J131" s="25"/>
      <c r="L131" s="61"/>
      <c r="N131" s="25"/>
      <c r="P131" s="25"/>
      <c r="R131" s="25"/>
      <c r="T131" s="58"/>
      <c r="V131" s="61"/>
      <c r="Y131" s="61"/>
      <c r="Z131" s="61"/>
      <c r="AA131"/>
      <c r="AB131"/>
      <c r="AC131"/>
      <c r="AD131"/>
      <c r="AE131"/>
    </row>
    <row r="132" spans="10:31" x14ac:dyDescent="0.25">
      <c r="J132" s="25"/>
      <c r="L132" s="61"/>
      <c r="N132" s="25"/>
      <c r="P132" s="25"/>
      <c r="R132" s="25"/>
      <c r="T132" s="58"/>
      <c r="V132" s="61"/>
      <c r="Y132" s="61"/>
      <c r="Z132" s="61"/>
      <c r="AA132"/>
      <c r="AB132"/>
      <c r="AC132"/>
      <c r="AD132"/>
      <c r="AE132"/>
    </row>
    <row r="133" spans="10:31" x14ac:dyDescent="0.25">
      <c r="J133" s="25"/>
      <c r="L133" s="61"/>
      <c r="N133" s="25"/>
      <c r="P133" s="25"/>
      <c r="R133" s="25"/>
      <c r="T133" s="58"/>
      <c r="V133" s="61"/>
      <c r="Y133" s="61"/>
      <c r="Z133" s="61"/>
      <c r="AA133"/>
      <c r="AB133"/>
      <c r="AC133"/>
      <c r="AD133"/>
      <c r="AE133"/>
    </row>
    <row r="134" spans="10:31" x14ac:dyDescent="0.25">
      <c r="J134" s="25"/>
      <c r="L134" s="25"/>
      <c r="N134" s="25"/>
      <c r="P134" s="25"/>
      <c r="R134" s="25"/>
      <c r="S134" s="61"/>
      <c r="T134" s="58"/>
      <c r="V134" s="61"/>
      <c r="Y134" s="61"/>
      <c r="Z134" s="61"/>
      <c r="AA134"/>
      <c r="AB134"/>
      <c r="AC134"/>
      <c r="AD134"/>
      <c r="AE134"/>
    </row>
    <row r="135" spans="10:31" x14ac:dyDescent="0.25">
      <c r="J135" s="25"/>
      <c r="L135" s="25"/>
      <c r="N135" s="25"/>
      <c r="P135" s="25"/>
      <c r="R135" s="25"/>
      <c r="S135" s="61"/>
      <c r="T135" s="58"/>
      <c r="V135" s="61"/>
      <c r="Y135" s="61"/>
      <c r="Z135" s="61"/>
      <c r="AA135"/>
      <c r="AB135"/>
      <c r="AC135"/>
      <c r="AD135"/>
      <c r="AE135"/>
    </row>
    <row r="136" spans="10:31" x14ac:dyDescent="0.25">
      <c r="J136" s="25"/>
      <c r="L136" s="25"/>
      <c r="N136" s="25"/>
      <c r="P136" s="25"/>
      <c r="R136" s="25"/>
      <c r="S136" s="61"/>
      <c r="T136" s="58"/>
      <c r="V136" s="61"/>
      <c r="Y136" s="61"/>
      <c r="Z136" s="61"/>
      <c r="AA136"/>
      <c r="AB136"/>
      <c r="AC136"/>
      <c r="AD136"/>
      <c r="AE136"/>
    </row>
    <row r="137" spans="10:31" x14ac:dyDescent="0.25">
      <c r="V137" s="61"/>
      <c r="Y137" s="61"/>
      <c r="Z137" s="61"/>
      <c r="AA137"/>
      <c r="AB137"/>
      <c r="AC137"/>
      <c r="AD137"/>
      <c r="AE137"/>
    </row>
  </sheetData>
  <sortState xmlns:xlrd2="http://schemas.microsoft.com/office/spreadsheetml/2017/richdata2" ref="B3:S59">
    <sortCondition descending="1" ref="S3:S59"/>
  </sortState>
  <mergeCells count="5">
    <mergeCell ref="I2:J2"/>
    <mergeCell ref="K2:L2"/>
    <mergeCell ref="M2:N2"/>
    <mergeCell ref="O2:P2"/>
    <mergeCell ref="Q2:R2"/>
  </mergeCells>
  <phoneticPr fontId="5" type="noConversion"/>
  <hyperlinks>
    <hyperlink ref="W1" r:id="rId1" location="!/onb?tab=sportcommunication" xr:uid="{FA2CD4FF-E49F-4E2C-94CE-761D0501D7B3}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27"/>
  <sheetViews>
    <sheetView zoomScale="90" zoomScaleNormal="90" workbookViewId="0"/>
  </sheetViews>
  <sheetFormatPr defaultColWidth="11.5546875" defaultRowHeight="13.2" x14ac:dyDescent="0.25"/>
  <cols>
    <col min="1" max="1" width="5.5546875" style="100" customWidth="1"/>
    <col min="2" max="2" width="11.88671875" style="99" customWidth="1"/>
    <col min="3" max="3" width="30.21875" style="99" customWidth="1"/>
    <col min="4" max="4" width="26.21875" style="160" customWidth="1"/>
    <col min="5" max="5" width="0.88671875" style="57" customWidth="1"/>
    <col min="6" max="6" width="9.109375" style="22" customWidth="1"/>
    <col min="7" max="7" width="7.33203125" style="28" bestFit="1" customWidth="1"/>
    <col min="8" max="8" width="5.109375" style="18" bestFit="1" customWidth="1"/>
    <col min="9" max="9" width="6.109375" style="24" customWidth="1"/>
    <col min="10" max="10" width="5.5546875" style="159" customWidth="1"/>
    <col min="11" max="11" width="10.21875" style="25" bestFit="1" customWidth="1"/>
    <col min="12" max="12" width="7.44140625" style="57" customWidth="1"/>
    <col min="13" max="13" width="6" style="1" bestFit="1" customWidth="1"/>
    <col min="14" max="14" width="12.109375" style="1" customWidth="1"/>
    <col min="15" max="15" width="31.5546875" style="57" customWidth="1"/>
    <col min="16" max="16" width="34.6640625" style="57" customWidth="1"/>
    <col min="17" max="17" width="6.5546875" style="1" bestFit="1" customWidth="1"/>
    <col min="18" max="18" width="5.6640625" style="280" bestFit="1" customWidth="1"/>
    <col min="19" max="19" width="2.5546875" style="57" customWidth="1"/>
    <col min="20" max="16384" width="11.5546875" style="57"/>
  </cols>
  <sheetData>
    <row r="1" spans="1:18" ht="25.5" customHeight="1" x14ac:dyDescent="0.25">
      <c r="B1" s="102" t="s">
        <v>726</v>
      </c>
      <c r="N1" s="296" t="s">
        <v>760</v>
      </c>
      <c r="O1" s="296"/>
    </row>
    <row r="2" spans="1:18" ht="22.5" customHeight="1" x14ac:dyDescent="0.25">
      <c r="A2" s="19" t="s">
        <v>20</v>
      </c>
      <c r="B2" s="19" t="s">
        <v>21</v>
      </c>
      <c r="C2" s="19" t="s">
        <v>22</v>
      </c>
      <c r="D2" s="19" t="s">
        <v>31</v>
      </c>
      <c r="F2" s="19" t="s">
        <v>29</v>
      </c>
      <c r="G2" s="19" t="s">
        <v>28</v>
      </c>
      <c r="H2" s="19" t="s">
        <v>24</v>
      </c>
      <c r="I2" s="346" t="s">
        <v>32</v>
      </c>
      <c r="J2" s="353"/>
      <c r="K2" s="19" t="s">
        <v>30</v>
      </c>
      <c r="M2" s="132" t="s">
        <v>83</v>
      </c>
      <c r="N2" s="132"/>
      <c r="O2" s="132" t="s">
        <v>84</v>
      </c>
      <c r="P2" s="132" t="s">
        <v>85</v>
      </c>
      <c r="Q2" s="132" t="s">
        <v>118</v>
      </c>
      <c r="R2" s="132" t="s">
        <v>12</v>
      </c>
    </row>
    <row r="3" spans="1:18" x14ac:dyDescent="0.25">
      <c r="A3" s="19">
        <v>1</v>
      </c>
      <c r="B3" s="281" t="s">
        <v>414</v>
      </c>
      <c r="C3" s="282" t="s">
        <v>145</v>
      </c>
      <c r="D3" s="283" t="s">
        <v>158</v>
      </c>
      <c r="F3" s="284" t="s">
        <v>433</v>
      </c>
      <c r="G3" s="285">
        <v>7</v>
      </c>
      <c r="H3" s="91" t="s">
        <v>37</v>
      </c>
      <c r="I3" s="286" t="s">
        <v>433</v>
      </c>
      <c r="J3" s="238">
        <f t="shared" ref="J3:J28" si="0">IF(OR(I3="DSQ",I3="RAF",I3="DNC",I3="DPG"),0,IF(OR(I3="DNS",I3="DNF"),100*(($G3-$G3+1)/$G3)+50*(LOG($G3/$G3)),100*(($G3-I3+1)/$G3)+50*(LOG($G3/I3))))</f>
        <v>142.25490200071283</v>
      </c>
      <c r="K3" s="240">
        <f t="shared" ref="K3:K28" si="1">J3</f>
        <v>142.25490200071283</v>
      </c>
      <c r="M3" s="287" t="s">
        <v>433</v>
      </c>
      <c r="N3" s="287" t="s">
        <v>414</v>
      </c>
      <c r="O3" s="288" t="s">
        <v>145</v>
      </c>
      <c r="P3" s="288" t="s">
        <v>158</v>
      </c>
      <c r="Q3" s="289" t="s">
        <v>37</v>
      </c>
      <c r="R3" s="290" t="s">
        <v>433</v>
      </c>
    </row>
    <row r="4" spans="1:18" x14ac:dyDescent="0.25">
      <c r="A4" s="19">
        <v>2</v>
      </c>
      <c r="B4" s="281" t="s">
        <v>415</v>
      </c>
      <c r="C4" s="282" t="s">
        <v>89</v>
      </c>
      <c r="D4" s="283" t="s">
        <v>591</v>
      </c>
      <c r="F4" s="284" t="s">
        <v>433</v>
      </c>
      <c r="G4" s="285">
        <v>7</v>
      </c>
      <c r="H4" s="91" t="s">
        <v>35</v>
      </c>
      <c r="I4" s="286" t="s">
        <v>433</v>
      </c>
      <c r="J4" s="238">
        <f t="shared" si="0"/>
        <v>142.25490200071283</v>
      </c>
      <c r="K4" s="240">
        <f t="shared" si="1"/>
        <v>142.25490200071283</v>
      </c>
      <c r="M4" s="287" t="s">
        <v>435</v>
      </c>
      <c r="N4" s="287" t="s">
        <v>189</v>
      </c>
      <c r="O4" s="288" t="s">
        <v>146</v>
      </c>
      <c r="P4" s="288" t="s">
        <v>190</v>
      </c>
      <c r="Q4" s="289" t="s">
        <v>37</v>
      </c>
      <c r="R4" s="290" t="s">
        <v>435</v>
      </c>
    </row>
    <row r="5" spans="1:18" x14ac:dyDescent="0.25">
      <c r="A5" s="19">
        <v>3</v>
      </c>
      <c r="B5" s="281" t="s">
        <v>623</v>
      </c>
      <c r="C5" s="282" t="s">
        <v>108</v>
      </c>
      <c r="D5" s="283" t="s">
        <v>624</v>
      </c>
      <c r="F5" s="284" t="s">
        <v>433</v>
      </c>
      <c r="G5" s="285">
        <v>6</v>
      </c>
      <c r="H5" s="91" t="s">
        <v>59</v>
      </c>
      <c r="I5" s="286" t="s">
        <v>433</v>
      </c>
      <c r="J5" s="238">
        <f t="shared" si="0"/>
        <v>138.90756251918219</v>
      </c>
      <c r="K5" s="240">
        <f t="shared" si="1"/>
        <v>138.90756251918219</v>
      </c>
      <c r="M5" s="287" t="s">
        <v>439</v>
      </c>
      <c r="N5" s="287" t="s">
        <v>574</v>
      </c>
      <c r="O5" s="288" t="s">
        <v>575</v>
      </c>
      <c r="P5" s="288" t="s">
        <v>174</v>
      </c>
      <c r="Q5" s="289" t="s">
        <v>37</v>
      </c>
      <c r="R5" s="290" t="s">
        <v>439</v>
      </c>
    </row>
    <row r="6" spans="1:18" x14ac:dyDescent="0.25">
      <c r="A6" s="19">
        <v>4</v>
      </c>
      <c r="B6" s="281" t="s">
        <v>614</v>
      </c>
      <c r="C6" s="282" t="s">
        <v>345</v>
      </c>
      <c r="D6" s="283" t="s">
        <v>615</v>
      </c>
      <c r="F6" s="284" t="s">
        <v>433</v>
      </c>
      <c r="G6" s="285">
        <v>6</v>
      </c>
      <c r="H6" s="91" t="s">
        <v>60</v>
      </c>
      <c r="I6" s="286" t="s">
        <v>433</v>
      </c>
      <c r="J6" s="238">
        <f t="shared" si="0"/>
        <v>138.90756251918219</v>
      </c>
      <c r="K6" s="240">
        <f t="shared" si="1"/>
        <v>138.90756251918219</v>
      </c>
      <c r="M6" s="287" t="s">
        <v>441</v>
      </c>
      <c r="N6" s="287" t="s">
        <v>364</v>
      </c>
      <c r="O6" s="288" t="s">
        <v>98</v>
      </c>
      <c r="P6" s="288" t="s">
        <v>514</v>
      </c>
      <c r="Q6" s="289" t="s">
        <v>37</v>
      </c>
      <c r="R6" s="290" t="s">
        <v>441</v>
      </c>
    </row>
    <row r="7" spans="1:18" x14ac:dyDescent="0.25">
      <c r="A7" s="19">
        <v>5</v>
      </c>
      <c r="B7" s="281" t="s">
        <v>189</v>
      </c>
      <c r="C7" s="282" t="s">
        <v>146</v>
      </c>
      <c r="D7" s="283" t="s">
        <v>190</v>
      </c>
      <c r="F7" s="284" t="s">
        <v>435</v>
      </c>
      <c r="G7" s="285">
        <v>7</v>
      </c>
      <c r="H7" s="91" t="s">
        <v>37</v>
      </c>
      <c r="I7" s="286" t="s">
        <v>435</v>
      </c>
      <c r="J7" s="238">
        <f t="shared" si="0"/>
        <v>112.91768793179949</v>
      </c>
      <c r="K7" s="240">
        <f t="shared" si="1"/>
        <v>112.91768793179949</v>
      </c>
      <c r="M7" s="287" t="s">
        <v>443</v>
      </c>
      <c r="N7" s="287" t="s">
        <v>727</v>
      </c>
      <c r="O7" s="288" t="s">
        <v>160</v>
      </c>
      <c r="P7" s="288" t="s">
        <v>402</v>
      </c>
      <c r="Q7" s="289" t="s">
        <v>37</v>
      </c>
      <c r="R7" s="290" t="s">
        <v>443</v>
      </c>
    </row>
    <row r="8" spans="1:18" x14ac:dyDescent="0.25">
      <c r="A8" s="19">
        <v>6</v>
      </c>
      <c r="B8" s="281" t="s">
        <v>450</v>
      </c>
      <c r="C8" s="282" t="s">
        <v>135</v>
      </c>
      <c r="D8" s="283" t="s">
        <v>168</v>
      </c>
      <c r="F8" s="284" t="s">
        <v>435</v>
      </c>
      <c r="G8" s="285">
        <v>7</v>
      </c>
      <c r="H8" s="91" t="s">
        <v>35</v>
      </c>
      <c r="I8" s="286" t="s">
        <v>435</v>
      </c>
      <c r="J8" s="238">
        <f t="shared" si="0"/>
        <v>112.91768793179949</v>
      </c>
      <c r="K8" s="240">
        <f t="shared" si="1"/>
        <v>112.91768793179949</v>
      </c>
      <c r="M8" s="287" t="s">
        <v>445</v>
      </c>
      <c r="N8" s="287" t="s">
        <v>576</v>
      </c>
      <c r="O8" s="288" t="s">
        <v>120</v>
      </c>
      <c r="P8" s="288" t="s">
        <v>545</v>
      </c>
      <c r="Q8" s="289" t="s">
        <v>37</v>
      </c>
      <c r="R8" s="290" t="s">
        <v>445</v>
      </c>
    </row>
    <row r="9" spans="1:18" x14ac:dyDescent="0.25">
      <c r="A9" s="19">
        <v>7</v>
      </c>
      <c r="B9" s="281" t="s">
        <v>616</v>
      </c>
      <c r="C9" s="282" t="s">
        <v>103</v>
      </c>
      <c r="D9" s="283" t="s">
        <v>617</v>
      </c>
      <c r="F9" s="284" t="s">
        <v>435</v>
      </c>
      <c r="G9" s="285">
        <v>6</v>
      </c>
      <c r="H9" s="91" t="s">
        <v>59</v>
      </c>
      <c r="I9" s="286" t="s">
        <v>435</v>
      </c>
      <c r="J9" s="238">
        <f t="shared" si="0"/>
        <v>107.18939606931647</v>
      </c>
      <c r="K9" s="240">
        <f t="shared" si="1"/>
        <v>107.18939606931647</v>
      </c>
      <c r="M9" s="287" t="s">
        <v>448</v>
      </c>
      <c r="N9" s="287" t="s">
        <v>548</v>
      </c>
      <c r="O9" s="288" t="s">
        <v>137</v>
      </c>
      <c r="P9" s="288" t="s">
        <v>403</v>
      </c>
      <c r="Q9" s="289" t="s">
        <v>37</v>
      </c>
      <c r="R9" s="290" t="s">
        <v>448</v>
      </c>
    </row>
    <row r="10" spans="1:18" x14ac:dyDescent="0.25">
      <c r="A10" s="19">
        <v>8</v>
      </c>
      <c r="B10" s="281" t="s">
        <v>622</v>
      </c>
      <c r="C10" s="282" t="s">
        <v>202</v>
      </c>
      <c r="D10" s="283" t="s">
        <v>358</v>
      </c>
      <c r="F10" s="284" t="s">
        <v>435</v>
      </c>
      <c r="G10" s="285">
        <v>6</v>
      </c>
      <c r="H10" s="91" t="s">
        <v>60</v>
      </c>
      <c r="I10" s="286" t="s">
        <v>435</v>
      </c>
      <c r="J10" s="238">
        <f t="shared" si="0"/>
        <v>107.18939606931647</v>
      </c>
      <c r="K10" s="240">
        <f t="shared" si="1"/>
        <v>107.18939606931647</v>
      </c>
      <c r="M10" s="291" t="s">
        <v>433</v>
      </c>
      <c r="N10" s="291" t="s">
        <v>415</v>
      </c>
      <c r="O10" s="292" t="s">
        <v>89</v>
      </c>
      <c r="P10" s="292" t="s">
        <v>591</v>
      </c>
      <c r="Q10" s="293" t="s">
        <v>35</v>
      </c>
      <c r="R10" s="294" t="s">
        <v>433</v>
      </c>
    </row>
    <row r="11" spans="1:18" x14ac:dyDescent="0.25">
      <c r="A11" s="19">
        <v>9</v>
      </c>
      <c r="B11" s="281" t="s">
        <v>574</v>
      </c>
      <c r="C11" s="282" t="s">
        <v>575</v>
      </c>
      <c r="D11" s="283" t="s">
        <v>174</v>
      </c>
      <c r="F11" s="284" t="s">
        <v>439</v>
      </c>
      <c r="G11" s="285">
        <v>7</v>
      </c>
      <c r="H11" s="91" t="s">
        <v>37</v>
      </c>
      <c r="I11" s="286" t="s">
        <v>439</v>
      </c>
      <c r="J11" s="238">
        <f t="shared" si="0"/>
        <v>89.827410693301147</v>
      </c>
      <c r="K11" s="240">
        <f t="shared" si="1"/>
        <v>89.827410693301147</v>
      </c>
      <c r="M11" s="291" t="s">
        <v>435</v>
      </c>
      <c r="N11" s="291" t="s">
        <v>450</v>
      </c>
      <c r="O11" s="292" t="s">
        <v>135</v>
      </c>
      <c r="P11" s="292" t="s">
        <v>168</v>
      </c>
      <c r="Q11" s="293" t="s">
        <v>35</v>
      </c>
      <c r="R11" s="294" t="s">
        <v>435</v>
      </c>
    </row>
    <row r="12" spans="1:18" x14ac:dyDescent="0.25">
      <c r="A12" s="19">
        <v>10</v>
      </c>
      <c r="B12" s="281" t="s">
        <v>452</v>
      </c>
      <c r="C12" s="282" t="s">
        <v>301</v>
      </c>
      <c r="D12" s="283" t="s">
        <v>453</v>
      </c>
      <c r="F12" s="284" t="s">
        <v>439</v>
      </c>
      <c r="G12" s="285">
        <v>7</v>
      </c>
      <c r="H12" s="91" t="s">
        <v>35</v>
      </c>
      <c r="I12" s="286" t="s">
        <v>439</v>
      </c>
      <c r="J12" s="238">
        <f t="shared" si="0"/>
        <v>89.827410693301147</v>
      </c>
      <c r="K12" s="240">
        <f t="shared" si="1"/>
        <v>89.827410693301147</v>
      </c>
      <c r="M12" s="291" t="s">
        <v>439</v>
      </c>
      <c r="N12" s="291" t="s">
        <v>452</v>
      </c>
      <c r="O12" s="292" t="s">
        <v>301</v>
      </c>
      <c r="P12" s="292" t="s">
        <v>453</v>
      </c>
      <c r="Q12" s="293" t="s">
        <v>35</v>
      </c>
      <c r="R12" s="294" t="s">
        <v>439</v>
      </c>
    </row>
    <row r="13" spans="1:18" x14ac:dyDescent="0.25">
      <c r="A13" s="19">
        <v>11</v>
      </c>
      <c r="B13" s="281" t="s">
        <v>640</v>
      </c>
      <c r="C13" s="282" t="s">
        <v>176</v>
      </c>
      <c r="D13" s="283" t="s">
        <v>671</v>
      </c>
      <c r="F13" s="284" t="s">
        <v>439</v>
      </c>
      <c r="G13" s="285">
        <v>6</v>
      </c>
      <c r="H13" s="91" t="s">
        <v>59</v>
      </c>
      <c r="I13" s="286" t="s">
        <v>439</v>
      </c>
      <c r="J13" s="238">
        <f t="shared" si="0"/>
        <v>81.71816644986572</v>
      </c>
      <c r="K13" s="240">
        <f t="shared" si="1"/>
        <v>81.71816644986572</v>
      </c>
      <c r="M13" s="291" t="s">
        <v>441</v>
      </c>
      <c r="N13" s="291" t="s">
        <v>598</v>
      </c>
      <c r="O13" s="292" t="s">
        <v>171</v>
      </c>
      <c r="P13" s="292" t="s">
        <v>599</v>
      </c>
      <c r="Q13" s="293" t="s">
        <v>35</v>
      </c>
      <c r="R13" s="294" t="s">
        <v>441</v>
      </c>
    </row>
    <row r="14" spans="1:18" x14ac:dyDescent="0.25">
      <c r="A14" s="19">
        <v>12</v>
      </c>
      <c r="B14" s="281" t="s">
        <v>630</v>
      </c>
      <c r="C14" s="282" t="s">
        <v>147</v>
      </c>
      <c r="D14" s="283" t="s">
        <v>631</v>
      </c>
      <c r="F14" s="284" t="s">
        <v>439</v>
      </c>
      <c r="G14" s="285">
        <v>6</v>
      </c>
      <c r="H14" s="91" t="s">
        <v>60</v>
      </c>
      <c r="I14" s="286" t="s">
        <v>439</v>
      </c>
      <c r="J14" s="238">
        <f t="shared" si="0"/>
        <v>81.71816644986572</v>
      </c>
      <c r="K14" s="240">
        <f t="shared" si="1"/>
        <v>81.71816644986572</v>
      </c>
      <c r="M14" s="291" t="s">
        <v>456</v>
      </c>
      <c r="N14" s="291" t="s">
        <v>592</v>
      </c>
      <c r="O14" s="292" t="s">
        <v>112</v>
      </c>
      <c r="P14" s="292" t="s">
        <v>593</v>
      </c>
      <c r="Q14" s="293" t="s">
        <v>35</v>
      </c>
      <c r="R14" s="294" t="s">
        <v>26</v>
      </c>
    </row>
    <row r="15" spans="1:18" x14ac:dyDescent="0.25">
      <c r="A15" s="19">
        <v>13</v>
      </c>
      <c r="B15" s="281" t="s">
        <v>364</v>
      </c>
      <c r="C15" s="282" t="s">
        <v>98</v>
      </c>
      <c r="D15" s="283" t="s">
        <v>514</v>
      </c>
      <c r="F15" s="284" t="s">
        <v>441</v>
      </c>
      <c r="G15" s="285">
        <v>7</v>
      </c>
      <c r="H15" s="91" t="s">
        <v>37</v>
      </c>
      <c r="I15" s="286" t="s">
        <v>441</v>
      </c>
      <c r="J15" s="238">
        <f t="shared" si="0"/>
        <v>69.29475957717186</v>
      </c>
      <c r="K15" s="240">
        <f t="shared" si="1"/>
        <v>69.29475957717186</v>
      </c>
      <c r="M15" s="291" t="s">
        <v>456</v>
      </c>
      <c r="N15" s="291" t="s">
        <v>605</v>
      </c>
      <c r="O15" s="292" t="s">
        <v>606</v>
      </c>
      <c r="P15" s="292" t="s">
        <v>607</v>
      </c>
      <c r="Q15" s="293" t="s">
        <v>35</v>
      </c>
      <c r="R15" s="294" t="s">
        <v>25</v>
      </c>
    </row>
    <row r="16" spans="1:18" x14ac:dyDescent="0.25">
      <c r="A16" s="19">
        <v>14</v>
      </c>
      <c r="B16" s="281" t="s">
        <v>598</v>
      </c>
      <c r="C16" s="282" t="s">
        <v>171</v>
      </c>
      <c r="D16" s="283" t="s">
        <v>599</v>
      </c>
      <c r="F16" s="284" t="s">
        <v>441</v>
      </c>
      <c r="G16" s="285">
        <v>7</v>
      </c>
      <c r="H16" s="91" t="s">
        <v>35</v>
      </c>
      <c r="I16" s="286" t="s">
        <v>441</v>
      </c>
      <c r="J16" s="238">
        <f t="shared" si="0"/>
        <v>69.29475957717186</v>
      </c>
      <c r="K16" s="240">
        <f t="shared" si="1"/>
        <v>69.29475957717186</v>
      </c>
      <c r="M16" s="291" t="s">
        <v>456</v>
      </c>
      <c r="N16" s="291" t="s">
        <v>368</v>
      </c>
      <c r="O16" s="292" t="s">
        <v>127</v>
      </c>
      <c r="P16" s="292" t="s">
        <v>429</v>
      </c>
      <c r="Q16" s="293" t="s">
        <v>35</v>
      </c>
      <c r="R16" s="294" t="s">
        <v>25</v>
      </c>
    </row>
    <row r="17" spans="1:18" x14ac:dyDescent="0.25">
      <c r="A17" s="19">
        <v>15</v>
      </c>
      <c r="B17" s="281" t="s">
        <v>563</v>
      </c>
      <c r="C17" s="282" t="s">
        <v>199</v>
      </c>
      <c r="D17" s="283" t="s">
        <v>319</v>
      </c>
      <c r="F17" s="284" t="s">
        <v>441</v>
      </c>
      <c r="G17" s="285">
        <v>6</v>
      </c>
      <c r="H17" s="91" t="s">
        <v>59</v>
      </c>
      <c r="I17" s="286" t="s">
        <v>441</v>
      </c>
      <c r="J17" s="238">
        <f t="shared" si="0"/>
        <v>58.80456295278406</v>
      </c>
      <c r="K17" s="240">
        <f t="shared" si="1"/>
        <v>58.80456295278406</v>
      </c>
      <c r="M17" s="287" t="s">
        <v>433</v>
      </c>
      <c r="N17" s="287" t="s">
        <v>623</v>
      </c>
      <c r="O17" s="288" t="s">
        <v>108</v>
      </c>
      <c r="P17" s="288" t="s">
        <v>624</v>
      </c>
      <c r="Q17" s="289" t="s">
        <v>59</v>
      </c>
      <c r="R17" s="290" t="s">
        <v>433</v>
      </c>
    </row>
    <row r="18" spans="1:18" x14ac:dyDescent="0.25">
      <c r="A18" s="19">
        <v>16</v>
      </c>
      <c r="B18" s="281" t="s">
        <v>632</v>
      </c>
      <c r="C18" s="282" t="s">
        <v>111</v>
      </c>
      <c r="D18" s="283" t="s">
        <v>203</v>
      </c>
      <c r="F18" s="284" t="s">
        <v>441</v>
      </c>
      <c r="G18" s="285">
        <v>6</v>
      </c>
      <c r="H18" s="91" t="s">
        <v>60</v>
      </c>
      <c r="I18" s="286" t="s">
        <v>441</v>
      </c>
      <c r="J18" s="238">
        <f t="shared" si="0"/>
        <v>58.80456295278406</v>
      </c>
      <c r="K18" s="240">
        <f t="shared" si="1"/>
        <v>58.80456295278406</v>
      </c>
      <c r="M18" s="287" t="s">
        <v>435</v>
      </c>
      <c r="N18" s="287" t="s">
        <v>616</v>
      </c>
      <c r="O18" s="288" t="s">
        <v>103</v>
      </c>
      <c r="P18" s="288" t="s">
        <v>617</v>
      </c>
      <c r="Q18" s="289" t="s">
        <v>59</v>
      </c>
      <c r="R18" s="290" t="s">
        <v>435</v>
      </c>
    </row>
    <row r="19" spans="1:18" x14ac:dyDescent="0.25">
      <c r="A19" s="19">
        <v>17</v>
      </c>
      <c r="B19" s="281" t="s">
        <v>727</v>
      </c>
      <c r="C19" s="282" t="s">
        <v>160</v>
      </c>
      <c r="D19" s="283" t="s">
        <v>402</v>
      </c>
      <c r="F19" s="284" t="s">
        <v>443</v>
      </c>
      <c r="G19" s="285">
        <v>7</v>
      </c>
      <c r="H19" s="91" t="s">
        <v>37</v>
      </c>
      <c r="I19" s="286" t="s">
        <v>443</v>
      </c>
      <c r="J19" s="238">
        <f t="shared" si="0"/>
        <v>50.163544641054756</v>
      </c>
      <c r="K19" s="240">
        <f t="shared" si="1"/>
        <v>50.163544641054756</v>
      </c>
      <c r="M19" s="287" t="s">
        <v>439</v>
      </c>
      <c r="N19" s="287" t="s">
        <v>640</v>
      </c>
      <c r="O19" s="288" t="s">
        <v>176</v>
      </c>
      <c r="P19" s="288" t="s">
        <v>671</v>
      </c>
      <c r="Q19" s="289" t="s">
        <v>59</v>
      </c>
      <c r="R19" s="290" t="s">
        <v>439</v>
      </c>
    </row>
    <row r="20" spans="1:18" x14ac:dyDescent="0.25">
      <c r="A20" s="19">
        <v>18</v>
      </c>
      <c r="B20" s="281" t="s">
        <v>564</v>
      </c>
      <c r="C20" s="282" t="s">
        <v>333</v>
      </c>
      <c r="D20" s="283" t="s">
        <v>334</v>
      </c>
      <c r="F20" s="284" t="s">
        <v>443</v>
      </c>
      <c r="G20" s="285">
        <v>6</v>
      </c>
      <c r="H20" s="91" t="s">
        <v>59</v>
      </c>
      <c r="I20" s="286" t="s">
        <v>443</v>
      </c>
      <c r="J20" s="238">
        <f t="shared" si="0"/>
        <v>37.29239563571457</v>
      </c>
      <c r="K20" s="240">
        <f t="shared" si="1"/>
        <v>37.29239563571457</v>
      </c>
      <c r="M20" s="287" t="s">
        <v>441</v>
      </c>
      <c r="N20" s="287" t="s">
        <v>563</v>
      </c>
      <c r="O20" s="288" t="s">
        <v>199</v>
      </c>
      <c r="P20" s="288" t="s">
        <v>319</v>
      </c>
      <c r="Q20" s="289" t="s">
        <v>59</v>
      </c>
      <c r="R20" s="290" t="s">
        <v>441</v>
      </c>
    </row>
    <row r="21" spans="1:18" x14ac:dyDescent="0.25">
      <c r="A21" s="19">
        <v>19</v>
      </c>
      <c r="B21" s="281" t="s">
        <v>634</v>
      </c>
      <c r="C21" s="282" t="s">
        <v>134</v>
      </c>
      <c r="D21" s="283" t="s">
        <v>635</v>
      </c>
      <c r="F21" s="284" t="s">
        <v>443</v>
      </c>
      <c r="G21" s="285">
        <v>6</v>
      </c>
      <c r="H21" s="91" t="s">
        <v>60</v>
      </c>
      <c r="I21" s="286" t="s">
        <v>443</v>
      </c>
      <c r="J21" s="238">
        <f t="shared" si="0"/>
        <v>37.29239563571457</v>
      </c>
      <c r="K21" s="240">
        <f t="shared" si="1"/>
        <v>37.29239563571457</v>
      </c>
      <c r="M21" s="287" t="s">
        <v>443</v>
      </c>
      <c r="N21" s="287" t="s">
        <v>564</v>
      </c>
      <c r="O21" s="288" t="s">
        <v>333</v>
      </c>
      <c r="P21" s="288" t="s">
        <v>334</v>
      </c>
      <c r="Q21" s="289" t="s">
        <v>59</v>
      </c>
      <c r="R21" s="290" t="s">
        <v>443</v>
      </c>
    </row>
    <row r="22" spans="1:18" x14ac:dyDescent="0.25">
      <c r="A22" s="19">
        <v>20</v>
      </c>
      <c r="B22" s="281" t="s">
        <v>576</v>
      </c>
      <c r="C22" s="282" t="s">
        <v>120</v>
      </c>
      <c r="D22" s="283" t="s">
        <v>545</v>
      </c>
      <c r="F22" s="284" t="s">
        <v>445</v>
      </c>
      <c r="G22" s="285">
        <v>7</v>
      </c>
      <c r="H22" s="91" t="s">
        <v>37</v>
      </c>
      <c r="I22" s="286" t="s">
        <v>445</v>
      </c>
      <c r="J22" s="238">
        <f t="shared" si="0"/>
        <v>31.91876805295923</v>
      </c>
      <c r="K22" s="240">
        <f t="shared" si="1"/>
        <v>31.91876805295923</v>
      </c>
      <c r="M22" s="287" t="s">
        <v>445</v>
      </c>
      <c r="N22" s="287" t="s">
        <v>728</v>
      </c>
      <c r="O22" s="288" t="s">
        <v>713</v>
      </c>
      <c r="P22" s="288" t="s">
        <v>729</v>
      </c>
      <c r="Q22" s="289" t="s">
        <v>59</v>
      </c>
      <c r="R22" s="290" t="s">
        <v>445</v>
      </c>
    </row>
    <row r="23" spans="1:18" x14ac:dyDescent="0.25">
      <c r="A23" s="19">
        <v>21</v>
      </c>
      <c r="B23" s="281" t="s">
        <v>728</v>
      </c>
      <c r="C23" s="282" t="s">
        <v>713</v>
      </c>
      <c r="D23" s="283" t="s">
        <v>729</v>
      </c>
      <c r="F23" s="284" t="s">
        <v>445</v>
      </c>
      <c r="G23" s="285">
        <v>6</v>
      </c>
      <c r="H23" s="91" t="s">
        <v>59</v>
      </c>
      <c r="I23" s="286" t="s">
        <v>445</v>
      </c>
      <c r="J23" s="238">
        <f t="shared" si="0"/>
        <v>16.666666666666664</v>
      </c>
      <c r="K23" s="240">
        <f t="shared" si="1"/>
        <v>16.666666666666664</v>
      </c>
      <c r="M23" s="291" t="s">
        <v>433</v>
      </c>
      <c r="N23" s="291" t="s">
        <v>614</v>
      </c>
      <c r="O23" s="292" t="s">
        <v>345</v>
      </c>
      <c r="P23" s="292" t="s">
        <v>615</v>
      </c>
      <c r="Q23" s="293" t="s">
        <v>60</v>
      </c>
      <c r="R23" s="294" t="s">
        <v>433</v>
      </c>
    </row>
    <row r="24" spans="1:18" x14ac:dyDescent="0.25">
      <c r="A24" s="19">
        <v>22</v>
      </c>
      <c r="B24" s="281" t="s">
        <v>462</v>
      </c>
      <c r="C24" s="282" t="s">
        <v>378</v>
      </c>
      <c r="D24" s="283" t="s">
        <v>379</v>
      </c>
      <c r="F24" s="284" t="s">
        <v>445</v>
      </c>
      <c r="G24" s="285">
        <v>6</v>
      </c>
      <c r="H24" s="91" t="s">
        <v>60</v>
      </c>
      <c r="I24" s="286" t="s">
        <v>445</v>
      </c>
      <c r="J24" s="238">
        <f t="shared" si="0"/>
        <v>16.666666666666664</v>
      </c>
      <c r="K24" s="240">
        <f t="shared" si="1"/>
        <v>16.666666666666664</v>
      </c>
      <c r="M24" s="291" t="s">
        <v>435</v>
      </c>
      <c r="N24" s="291" t="s">
        <v>622</v>
      </c>
      <c r="O24" s="292" t="s">
        <v>202</v>
      </c>
      <c r="P24" s="292" t="s">
        <v>358</v>
      </c>
      <c r="Q24" s="293" t="s">
        <v>60</v>
      </c>
      <c r="R24" s="294" t="s">
        <v>435</v>
      </c>
    </row>
    <row r="25" spans="1:18" x14ac:dyDescent="0.25">
      <c r="A25" s="19">
        <v>23</v>
      </c>
      <c r="B25" s="281" t="s">
        <v>548</v>
      </c>
      <c r="C25" s="282" t="s">
        <v>137</v>
      </c>
      <c r="D25" s="283" t="s">
        <v>403</v>
      </c>
      <c r="F25" s="284" t="s">
        <v>448</v>
      </c>
      <c r="G25" s="285">
        <v>7</v>
      </c>
      <c r="H25" s="91" t="s">
        <v>37</v>
      </c>
      <c r="I25" s="286" t="s">
        <v>448</v>
      </c>
      <c r="J25" s="238">
        <f t="shared" si="0"/>
        <v>14.285714285714285</v>
      </c>
      <c r="K25" s="240">
        <f t="shared" si="1"/>
        <v>14.285714285714285</v>
      </c>
      <c r="M25" s="291" t="s">
        <v>439</v>
      </c>
      <c r="N25" s="291" t="s">
        <v>630</v>
      </c>
      <c r="O25" s="292" t="s">
        <v>147</v>
      </c>
      <c r="P25" s="292" t="s">
        <v>631</v>
      </c>
      <c r="Q25" s="293" t="s">
        <v>60</v>
      </c>
      <c r="R25" s="294" t="s">
        <v>439</v>
      </c>
    </row>
    <row r="26" spans="1:18" x14ac:dyDescent="0.25">
      <c r="A26" s="19">
        <v>24</v>
      </c>
      <c r="B26" s="281" t="s">
        <v>605</v>
      </c>
      <c r="C26" s="282" t="s">
        <v>606</v>
      </c>
      <c r="D26" s="283" t="s">
        <v>607</v>
      </c>
      <c r="F26" s="284" t="s">
        <v>456</v>
      </c>
      <c r="G26" s="285">
        <v>7</v>
      </c>
      <c r="H26" s="91" t="s">
        <v>35</v>
      </c>
      <c r="I26" s="286" t="s">
        <v>25</v>
      </c>
      <c r="J26" s="238">
        <f t="shared" si="0"/>
        <v>14.285714285714285</v>
      </c>
      <c r="K26" s="240">
        <f t="shared" si="1"/>
        <v>14.285714285714285</v>
      </c>
      <c r="M26" s="291" t="s">
        <v>441</v>
      </c>
      <c r="N26" s="291" t="s">
        <v>632</v>
      </c>
      <c r="O26" s="292" t="s">
        <v>111</v>
      </c>
      <c r="P26" s="292" t="s">
        <v>203</v>
      </c>
      <c r="Q26" s="293" t="s">
        <v>60</v>
      </c>
      <c r="R26" s="294" t="s">
        <v>441</v>
      </c>
    </row>
    <row r="27" spans="1:18" x14ac:dyDescent="0.25">
      <c r="A27" s="19">
        <v>25</v>
      </c>
      <c r="B27" s="281" t="s">
        <v>368</v>
      </c>
      <c r="C27" s="282" t="s">
        <v>127</v>
      </c>
      <c r="D27" s="283" t="s">
        <v>429</v>
      </c>
      <c r="F27" s="284" t="s">
        <v>456</v>
      </c>
      <c r="G27" s="285">
        <v>7</v>
      </c>
      <c r="H27" s="91" t="s">
        <v>35</v>
      </c>
      <c r="I27" s="286" t="s">
        <v>25</v>
      </c>
      <c r="J27" s="238">
        <f t="shared" si="0"/>
        <v>14.285714285714285</v>
      </c>
      <c r="K27" s="240">
        <f t="shared" si="1"/>
        <v>14.285714285714285</v>
      </c>
      <c r="M27" s="291" t="s">
        <v>443</v>
      </c>
      <c r="N27" s="291" t="s">
        <v>634</v>
      </c>
      <c r="O27" s="292" t="s">
        <v>134</v>
      </c>
      <c r="P27" s="292" t="s">
        <v>635</v>
      </c>
      <c r="Q27" s="293" t="s">
        <v>60</v>
      </c>
      <c r="R27" s="294" t="s">
        <v>443</v>
      </c>
    </row>
    <row r="28" spans="1:18" x14ac:dyDescent="0.25">
      <c r="A28" s="19">
        <v>26</v>
      </c>
      <c r="B28" s="281" t="s">
        <v>592</v>
      </c>
      <c r="C28" s="282" t="s">
        <v>112</v>
      </c>
      <c r="D28" s="283" t="s">
        <v>593</v>
      </c>
      <c r="F28" s="284" t="s">
        <v>456</v>
      </c>
      <c r="G28" s="285">
        <v>7</v>
      </c>
      <c r="H28" s="91" t="s">
        <v>35</v>
      </c>
      <c r="I28" s="286" t="s">
        <v>26</v>
      </c>
      <c r="J28" s="238">
        <f t="shared" si="0"/>
        <v>0</v>
      </c>
      <c r="K28" s="240">
        <f t="shared" si="1"/>
        <v>0</v>
      </c>
      <c r="M28" s="291" t="s">
        <v>445</v>
      </c>
      <c r="N28" s="291" t="s">
        <v>462</v>
      </c>
      <c r="O28" s="292" t="s">
        <v>378</v>
      </c>
      <c r="P28" s="292" t="s">
        <v>379</v>
      </c>
      <c r="Q28" s="293" t="s">
        <v>60</v>
      </c>
      <c r="R28" s="294" t="s">
        <v>445</v>
      </c>
    </row>
    <row r="29" spans="1:18" x14ac:dyDescent="0.25">
      <c r="J29" s="57"/>
      <c r="K29" s="280"/>
      <c r="M29" s="57"/>
      <c r="N29" s="57"/>
      <c r="P29" s="295"/>
      <c r="Q29" s="57"/>
      <c r="R29" s="57"/>
    </row>
    <row r="30" spans="1:18" x14ac:dyDescent="0.25">
      <c r="J30" s="57"/>
      <c r="K30" s="280"/>
      <c r="M30" s="57"/>
      <c r="N30" s="57"/>
      <c r="P30" s="295"/>
      <c r="Q30" s="57"/>
      <c r="R30" s="57"/>
    </row>
    <row r="31" spans="1:18" x14ac:dyDescent="0.25">
      <c r="A31" s="57"/>
      <c r="J31" s="57"/>
      <c r="K31" s="280"/>
      <c r="M31" s="57"/>
      <c r="N31" s="57"/>
      <c r="P31" s="295"/>
      <c r="Q31" s="57"/>
      <c r="R31" s="57"/>
    </row>
    <row r="32" spans="1:18" x14ac:dyDescent="0.25">
      <c r="A32" s="57"/>
      <c r="J32" s="57"/>
      <c r="K32" s="280"/>
      <c r="M32" s="57"/>
      <c r="N32" s="57"/>
      <c r="P32" s="295"/>
      <c r="Q32" s="57"/>
      <c r="R32" s="57"/>
    </row>
    <row r="33" spans="10:18" x14ac:dyDescent="0.25">
      <c r="J33" s="57"/>
      <c r="K33" s="280"/>
      <c r="M33" s="57"/>
      <c r="N33" s="57"/>
      <c r="P33" s="295"/>
      <c r="Q33" s="57"/>
      <c r="R33" s="57"/>
    </row>
    <row r="34" spans="10:18" x14ac:dyDescent="0.25">
      <c r="J34" s="57"/>
      <c r="K34" s="280"/>
      <c r="M34" s="57"/>
      <c r="N34" s="57"/>
      <c r="P34" s="295"/>
      <c r="Q34" s="57"/>
      <c r="R34" s="57"/>
    </row>
    <row r="35" spans="10:18" x14ac:dyDescent="0.25">
      <c r="J35" s="57"/>
      <c r="K35" s="280"/>
      <c r="M35" s="57"/>
      <c r="N35" s="57"/>
      <c r="P35" s="295"/>
      <c r="Q35" s="57"/>
      <c r="R35" s="57"/>
    </row>
    <row r="36" spans="10:18" x14ac:dyDescent="0.25">
      <c r="J36" s="57"/>
      <c r="K36" s="280"/>
      <c r="M36" s="57"/>
      <c r="N36" s="57"/>
      <c r="P36" s="295"/>
      <c r="Q36" s="57"/>
      <c r="R36" s="57"/>
    </row>
    <row r="37" spans="10:18" x14ac:dyDescent="0.25">
      <c r="J37" s="57"/>
      <c r="K37" s="280"/>
      <c r="M37" s="57"/>
      <c r="N37" s="57"/>
      <c r="P37" s="295"/>
      <c r="Q37" s="57"/>
      <c r="R37" s="57"/>
    </row>
    <row r="38" spans="10:18" x14ac:dyDescent="0.25">
      <c r="J38" s="57"/>
      <c r="K38" s="280"/>
      <c r="M38" s="57"/>
      <c r="N38" s="57"/>
      <c r="P38" s="295"/>
      <c r="Q38" s="57"/>
      <c r="R38" s="57"/>
    </row>
    <row r="39" spans="10:18" x14ac:dyDescent="0.25">
      <c r="J39" s="57"/>
      <c r="K39" s="280"/>
      <c r="M39" s="57"/>
      <c r="N39" s="57"/>
      <c r="P39" s="295"/>
      <c r="Q39" s="57"/>
      <c r="R39" s="57"/>
    </row>
    <row r="40" spans="10:18" x14ac:dyDescent="0.25">
      <c r="J40" s="57"/>
      <c r="K40" s="280"/>
      <c r="M40" s="57"/>
      <c r="N40" s="57"/>
      <c r="P40" s="295"/>
      <c r="Q40" s="57"/>
      <c r="R40" s="57"/>
    </row>
    <row r="41" spans="10:18" x14ac:dyDescent="0.25">
      <c r="J41" s="57"/>
      <c r="K41" s="280"/>
      <c r="M41" s="57"/>
      <c r="N41" s="57"/>
      <c r="P41" s="295"/>
      <c r="Q41" s="57"/>
      <c r="R41" s="57"/>
    </row>
    <row r="42" spans="10:18" x14ac:dyDescent="0.25">
      <c r="J42" s="57"/>
      <c r="K42" s="280"/>
      <c r="M42" s="57"/>
      <c r="N42" s="57"/>
      <c r="P42" s="295"/>
      <c r="Q42" s="57"/>
      <c r="R42" s="57"/>
    </row>
    <row r="43" spans="10:18" x14ac:dyDescent="0.25">
      <c r="J43" s="57"/>
      <c r="K43" s="280"/>
      <c r="M43" s="57"/>
      <c r="N43" s="57"/>
      <c r="P43" s="295"/>
      <c r="Q43" s="57"/>
      <c r="R43" s="57"/>
    </row>
    <row r="44" spans="10:18" x14ac:dyDescent="0.25">
      <c r="J44" s="57"/>
      <c r="K44" s="280"/>
      <c r="M44" s="57"/>
      <c r="N44" s="57"/>
      <c r="P44" s="295"/>
      <c r="Q44" s="57"/>
      <c r="R44" s="57"/>
    </row>
    <row r="45" spans="10:18" x14ac:dyDescent="0.25">
      <c r="J45" s="57"/>
      <c r="K45" s="280"/>
      <c r="M45" s="57"/>
      <c r="N45" s="57"/>
      <c r="P45" s="295"/>
      <c r="Q45" s="57"/>
      <c r="R45" s="57"/>
    </row>
    <row r="46" spans="10:18" x14ac:dyDescent="0.25">
      <c r="J46" s="57"/>
      <c r="K46" s="280"/>
      <c r="M46" s="57"/>
      <c r="N46" s="57"/>
      <c r="P46" s="295"/>
      <c r="Q46" s="57"/>
      <c r="R46" s="57"/>
    </row>
    <row r="47" spans="10:18" x14ac:dyDescent="0.25">
      <c r="J47" s="57"/>
      <c r="K47" s="280"/>
      <c r="M47" s="57"/>
      <c r="N47" s="57"/>
      <c r="P47" s="295"/>
      <c r="Q47" s="57"/>
      <c r="R47" s="57"/>
    </row>
    <row r="48" spans="10:18" x14ac:dyDescent="0.25">
      <c r="J48" s="57"/>
      <c r="K48" s="280"/>
      <c r="M48" s="57"/>
      <c r="N48" s="57"/>
      <c r="P48" s="295"/>
      <c r="Q48" s="57"/>
      <c r="R48" s="57"/>
    </row>
    <row r="49" spans="10:18" x14ac:dyDescent="0.25">
      <c r="J49" s="57"/>
      <c r="K49" s="280"/>
      <c r="M49" s="57"/>
      <c r="N49" s="57"/>
      <c r="P49" s="295"/>
      <c r="Q49" s="57"/>
      <c r="R49" s="57"/>
    </row>
    <row r="50" spans="10:18" x14ac:dyDescent="0.25">
      <c r="J50" s="57"/>
      <c r="K50" s="280"/>
      <c r="M50" s="57"/>
      <c r="N50" s="57"/>
      <c r="P50" s="295"/>
      <c r="Q50" s="57"/>
      <c r="R50" s="57"/>
    </row>
    <row r="51" spans="10:18" x14ac:dyDescent="0.25">
      <c r="J51" s="57"/>
      <c r="K51" s="280"/>
      <c r="M51" s="57"/>
      <c r="N51" s="57"/>
      <c r="P51" s="295"/>
      <c r="Q51" s="57"/>
      <c r="R51" s="57"/>
    </row>
    <row r="52" spans="10:18" x14ac:dyDescent="0.25">
      <c r="J52" s="57"/>
      <c r="K52" s="280"/>
      <c r="M52" s="57"/>
      <c r="N52" s="57"/>
      <c r="P52" s="295"/>
      <c r="Q52" s="57"/>
      <c r="R52" s="57"/>
    </row>
    <row r="53" spans="10:18" x14ac:dyDescent="0.25">
      <c r="J53" s="57"/>
      <c r="K53" s="280"/>
      <c r="M53" s="57"/>
      <c r="N53" s="57"/>
      <c r="P53" s="295"/>
      <c r="Q53" s="57"/>
      <c r="R53" s="57"/>
    </row>
    <row r="54" spans="10:18" x14ac:dyDescent="0.25">
      <c r="J54" s="57"/>
      <c r="K54" s="280"/>
      <c r="M54" s="57"/>
      <c r="N54" s="57"/>
      <c r="P54" s="295"/>
      <c r="Q54" s="57"/>
      <c r="R54" s="57"/>
    </row>
    <row r="55" spans="10:18" x14ac:dyDescent="0.25">
      <c r="J55" s="57"/>
      <c r="K55" s="280"/>
      <c r="M55" s="57"/>
      <c r="N55" s="57"/>
      <c r="P55" s="295"/>
      <c r="Q55" s="57"/>
      <c r="R55" s="57"/>
    </row>
    <row r="56" spans="10:18" x14ac:dyDescent="0.25">
      <c r="J56" s="57"/>
      <c r="K56" s="280"/>
      <c r="M56" s="57"/>
      <c r="N56" s="57"/>
      <c r="P56" s="295"/>
      <c r="Q56" s="57"/>
      <c r="R56" s="57"/>
    </row>
    <row r="57" spans="10:18" x14ac:dyDescent="0.25">
      <c r="J57" s="57"/>
      <c r="K57" s="280"/>
      <c r="M57" s="57"/>
      <c r="N57" s="57"/>
      <c r="P57" s="295"/>
      <c r="Q57" s="57"/>
      <c r="R57" s="57"/>
    </row>
    <row r="58" spans="10:18" x14ac:dyDescent="0.25">
      <c r="J58" s="57"/>
      <c r="K58" s="280"/>
      <c r="M58" s="57"/>
      <c r="N58" s="57"/>
      <c r="P58" s="295"/>
      <c r="Q58" s="57"/>
      <c r="R58" s="57"/>
    </row>
    <row r="59" spans="10:18" x14ac:dyDescent="0.25">
      <c r="J59" s="57"/>
      <c r="K59" s="280"/>
      <c r="M59" s="57"/>
      <c r="N59" s="57"/>
      <c r="P59" s="295"/>
      <c r="Q59" s="57"/>
      <c r="R59" s="57"/>
    </row>
    <row r="60" spans="10:18" x14ac:dyDescent="0.25">
      <c r="J60" s="57"/>
      <c r="K60" s="280"/>
      <c r="M60" s="57"/>
      <c r="N60" s="57"/>
      <c r="P60" s="295"/>
      <c r="Q60" s="57"/>
      <c r="R60" s="57"/>
    </row>
    <row r="61" spans="10:18" x14ac:dyDescent="0.25">
      <c r="J61" s="57"/>
      <c r="K61" s="280"/>
      <c r="M61" s="57"/>
      <c r="N61" s="57"/>
      <c r="P61" s="295"/>
      <c r="Q61" s="57"/>
      <c r="R61" s="57"/>
    </row>
    <row r="62" spans="10:18" x14ac:dyDescent="0.25">
      <c r="J62" s="57"/>
      <c r="K62" s="280"/>
      <c r="M62" s="57"/>
      <c r="N62" s="57"/>
      <c r="P62" s="295"/>
      <c r="Q62" s="57"/>
      <c r="R62" s="57"/>
    </row>
    <row r="63" spans="10:18" x14ac:dyDescent="0.25">
      <c r="J63" s="57"/>
      <c r="K63" s="280"/>
      <c r="M63" s="57"/>
      <c r="N63" s="57"/>
      <c r="P63" s="295"/>
      <c r="Q63" s="57"/>
      <c r="R63" s="57"/>
    </row>
    <row r="64" spans="10:18" x14ac:dyDescent="0.25">
      <c r="J64" s="57"/>
      <c r="K64" s="280"/>
      <c r="M64" s="57"/>
      <c r="N64" s="57"/>
      <c r="P64" s="295"/>
      <c r="Q64" s="57"/>
      <c r="R64" s="57"/>
    </row>
    <row r="65" spans="10:18" x14ac:dyDescent="0.25">
      <c r="J65" s="57"/>
      <c r="K65" s="280"/>
      <c r="M65" s="57"/>
      <c r="N65" s="57"/>
      <c r="P65" s="295"/>
      <c r="Q65" s="57"/>
      <c r="R65" s="57"/>
    </row>
    <row r="66" spans="10:18" x14ac:dyDescent="0.25">
      <c r="J66" s="57"/>
      <c r="K66" s="280"/>
      <c r="M66" s="57"/>
      <c r="N66" s="57"/>
      <c r="P66" s="295"/>
      <c r="Q66" s="57"/>
      <c r="R66" s="57"/>
    </row>
    <row r="67" spans="10:18" x14ac:dyDescent="0.25">
      <c r="J67" s="57"/>
      <c r="K67" s="280"/>
      <c r="M67" s="57"/>
      <c r="N67" s="57"/>
      <c r="P67" s="295"/>
      <c r="Q67" s="57"/>
      <c r="R67" s="57"/>
    </row>
    <row r="68" spans="10:18" x14ac:dyDescent="0.25">
      <c r="J68" s="57"/>
      <c r="K68" s="280"/>
      <c r="M68" s="57"/>
      <c r="N68" s="57"/>
      <c r="P68" s="295"/>
      <c r="Q68" s="57"/>
      <c r="R68" s="57"/>
    </row>
    <row r="69" spans="10:18" x14ac:dyDescent="0.25">
      <c r="J69" s="57"/>
      <c r="K69" s="280"/>
      <c r="M69" s="57"/>
      <c r="N69" s="57"/>
      <c r="P69" s="295"/>
      <c r="Q69" s="57"/>
      <c r="R69" s="57"/>
    </row>
    <row r="70" spans="10:18" x14ac:dyDescent="0.25">
      <c r="J70" s="57"/>
      <c r="K70" s="280"/>
      <c r="M70" s="57"/>
      <c r="N70" s="57"/>
      <c r="P70" s="295"/>
      <c r="Q70" s="57"/>
      <c r="R70" s="57"/>
    </row>
    <row r="71" spans="10:18" x14ac:dyDescent="0.25">
      <c r="J71" s="57"/>
      <c r="K71" s="280"/>
      <c r="M71" s="57"/>
      <c r="N71" s="57"/>
      <c r="P71" s="295"/>
      <c r="Q71" s="57"/>
      <c r="R71" s="57"/>
    </row>
    <row r="72" spans="10:18" x14ac:dyDescent="0.25">
      <c r="J72" s="57"/>
      <c r="K72" s="280"/>
      <c r="M72" s="57"/>
      <c r="N72" s="57"/>
      <c r="P72" s="295"/>
      <c r="Q72" s="57"/>
      <c r="R72" s="57"/>
    </row>
    <row r="73" spans="10:18" x14ac:dyDescent="0.25">
      <c r="J73" s="57"/>
      <c r="K73" s="280"/>
      <c r="M73" s="57"/>
      <c r="N73" s="57"/>
      <c r="P73" s="295"/>
      <c r="Q73" s="57"/>
      <c r="R73" s="57"/>
    </row>
    <row r="74" spans="10:18" x14ac:dyDescent="0.25">
      <c r="J74" s="57"/>
      <c r="K74" s="280"/>
      <c r="M74" s="57"/>
      <c r="N74" s="57"/>
      <c r="P74" s="295"/>
      <c r="Q74" s="57"/>
      <c r="R74" s="57"/>
    </row>
    <row r="75" spans="10:18" x14ac:dyDescent="0.25">
      <c r="J75" s="57"/>
      <c r="K75" s="280"/>
      <c r="M75" s="57"/>
      <c r="N75" s="57"/>
      <c r="P75" s="295"/>
      <c r="Q75" s="57"/>
      <c r="R75" s="57"/>
    </row>
    <row r="76" spans="10:18" x14ac:dyDescent="0.25">
      <c r="J76" s="57"/>
      <c r="K76" s="280"/>
      <c r="M76" s="57"/>
      <c r="N76" s="57"/>
      <c r="P76" s="295"/>
      <c r="Q76" s="57"/>
      <c r="R76" s="57"/>
    </row>
    <row r="77" spans="10:18" x14ac:dyDescent="0.25">
      <c r="J77" s="57"/>
      <c r="K77" s="280"/>
      <c r="M77" s="57"/>
      <c r="N77" s="57"/>
      <c r="P77" s="295"/>
      <c r="Q77" s="57"/>
      <c r="R77" s="57"/>
    </row>
    <row r="78" spans="10:18" x14ac:dyDescent="0.25">
      <c r="J78" s="57"/>
      <c r="K78" s="280"/>
      <c r="M78" s="57"/>
      <c r="N78" s="57"/>
      <c r="P78" s="295"/>
      <c r="Q78" s="57"/>
      <c r="R78" s="57"/>
    </row>
    <row r="79" spans="10:18" x14ac:dyDescent="0.25">
      <c r="J79" s="57"/>
      <c r="K79" s="280"/>
      <c r="M79" s="57"/>
      <c r="N79" s="57"/>
      <c r="P79" s="295"/>
      <c r="Q79" s="57"/>
      <c r="R79" s="57"/>
    </row>
    <row r="80" spans="10:18" x14ac:dyDescent="0.25">
      <c r="J80" s="57"/>
      <c r="K80" s="280"/>
      <c r="M80" s="57"/>
      <c r="N80" s="57"/>
      <c r="P80" s="295"/>
      <c r="Q80" s="57"/>
      <c r="R80" s="57"/>
    </row>
    <row r="81" spans="10:18" x14ac:dyDescent="0.25">
      <c r="J81" s="57"/>
      <c r="K81" s="280"/>
      <c r="M81" s="57"/>
      <c r="N81" s="57"/>
      <c r="P81" s="295"/>
      <c r="Q81" s="57"/>
      <c r="R81" s="57"/>
    </row>
    <row r="82" spans="10:18" x14ac:dyDescent="0.25">
      <c r="J82" s="57"/>
      <c r="K82" s="280"/>
      <c r="M82" s="57"/>
      <c r="N82" s="57"/>
      <c r="P82" s="295"/>
      <c r="Q82" s="57"/>
      <c r="R82" s="57"/>
    </row>
    <row r="83" spans="10:18" x14ac:dyDescent="0.25">
      <c r="J83" s="57"/>
      <c r="K83" s="280"/>
      <c r="M83" s="57"/>
      <c r="N83" s="57"/>
      <c r="P83" s="295"/>
      <c r="Q83" s="57"/>
      <c r="R83" s="57"/>
    </row>
    <row r="84" spans="10:18" x14ac:dyDescent="0.25">
      <c r="J84" s="57"/>
      <c r="K84" s="280"/>
      <c r="M84" s="57"/>
      <c r="N84" s="57"/>
      <c r="P84" s="295"/>
      <c r="Q84" s="57"/>
      <c r="R84" s="57"/>
    </row>
    <row r="85" spans="10:18" x14ac:dyDescent="0.25">
      <c r="J85" s="57"/>
      <c r="K85" s="280"/>
      <c r="M85" s="57"/>
      <c r="N85" s="57"/>
      <c r="P85" s="295"/>
      <c r="Q85" s="57"/>
      <c r="R85" s="57"/>
    </row>
    <row r="86" spans="10:18" x14ac:dyDescent="0.25">
      <c r="J86" s="57"/>
      <c r="K86" s="280"/>
      <c r="M86" s="57"/>
      <c r="N86" s="57"/>
      <c r="P86" s="295"/>
      <c r="Q86" s="57"/>
      <c r="R86" s="57"/>
    </row>
    <row r="87" spans="10:18" x14ac:dyDescent="0.25">
      <c r="J87" s="57"/>
      <c r="K87" s="280"/>
      <c r="M87" s="57"/>
      <c r="N87" s="57"/>
      <c r="P87" s="295"/>
      <c r="Q87" s="57"/>
      <c r="R87" s="57"/>
    </row>
    <row r="88" spans="10:18" x14ac:dyDescent="0.25">
      <c r="J88" s="57"/>
      <c r="K88" s="280"/>
      <c r="M88" s="57"/>
      <c r="N88" s="57"/>
      <c r="P88" s="295"/>
      <c r="Q88" s="57"/>
      <c r="R88" s="57"/>
    </row>
    <row r="89" spans="10:18" x14ac:dyDescent="0.25">
      <c r="J89" s="57"/>
      <c r="K89" s="280"/>
      <c r="M89" s="57"/>
      <c r="N89" s="57"/>
      <c r="P89" s="295"/>
      <c r="Q89" s="57"/>
      <c r="R89" s="57"/>
    </row>
    <row r="90" spans="10:18" x14ac:dyDescent="0.25">
      <c r="J90" s="57"/>
      <c r="K90" s="280"/>
      <c r="M90" s="57"/>
      <c r="N90" s="57"/>
      <c r="P90" s="295"/>
      <c r="Q90" s="57"/>
      <c r="R90" s="57"/>
    </row>
    <row r="91" spans="10:18" x14ac:dyDescent="0.25">
      <c r="J91" s="57"/>
      <c r="K91" s="280"/>
      <c r="M91" s="57"/>
      <c r="N91" s="57"/>
      <c r="P91" s="295"/>
      <c r="Q91" s="57"/>
      <c r="R91" s="57"/>
    </row>
    <row r="92" spans="10:18" x14ac:dyDescent="0.25">
      <c r="J92" s="57"/>
      <c r="K92" s="280"/>
      <c r="M92" s="57"/>
      <c r="N92" s="57"/>
      <c r="P92" s="295"/>
      <c r="Q92" s="57"/>
      <c r="R92" s="57"/>
    </row>
    <row r="93" spans="10:18" x14ac:dyDescent="0.25">
      <c r="J93" s="57"/>
      <c r="K93" s="280"/>
      <c r="M93" s="57"/>
      <c r="N93" s="57"/>
      <c r="P93" s="295"/>
      <c r="Q93" s="57"/>
      <c r="R93" s="57"/>
    </row>
    <row r="94" spans="10:18" x14ac:dyDescent="0.25">
      <c r="J94" s="57"/>
      <c r="K94" s="280"/>
      <c r="M94" s="57"/>
      <c r="N94" s="57"/>
      <c r="P94" s="295"/>
      <c r="Q94" s="57"/>
      <c r="R94" s="57"/>
    </row>
    <row r="95" spans="10:18" x14ac:dyDescent="0.25">
      <c r="J95" s="57"/>
      <c r="K95" s="280"/>
      <c r="M95" s="57"/>
      <c r="N95" s="57"/>
      <c r="P95" s="295"/>
      <c r="Q95" s="57"/>
      <c r="R95" s="57"/>
    </row>
    <row r="96" spans="10:18" x14ac:dyDescent="0.25">
      <c r="J96" s="57"/>
      <c r="K96" s="280"/>
      <c r="M96" s="57"/>
      <c r="N96" s="57"/>
      <c r="P96" s="295"/>
      <c r="Q96" s="57"/>
      <c r="R96" s="57"/>
    </row>
    <row r="97" spans="10:18" x14ac:dyDescent="0.25">
      <c r="J97" s="57"/>
      <c r="K97" s="280"/>
      <c r="M97" s="57"/>
      <c r="N97" s="57"/>
      <c r="P97" s="295"/>
      <c r="Q97" s="57"/>
      <c r="R97" s="57"/>
    </row>
    <row r="98" spans="10:18" x14ac:dyDescent="0.25">
      <c r="J98" s="57"/>
      <c r="K98" s="280"/>
      <c r="M98" s="57"/>
      <c r="N98" s="57"/>
      <c r="P98" s="295"/>
      <c r="Q98" s="57"/>
      <c r="R98" s="57"/>
    </row>
    <row r="99" spans="10:18" x14ac:dyDescent="0.25">
      <c r="J99" s="57"/>
      <c r="K99" s="280"/>
      <c r="M99" s="57"/>
      <c r="N99" s="57"/>
      <c r="P99" s="295"/>
      <c r="Q99" s="57"/>
      <c r="R99" s="57"/>
    </row>
    <row r="100" spans="10:18" x14ac:dyDescent="0.25">
      <c r="J100" s="57"/>
      <c r="K100" s="280"/>
      <c r="M100" s="57"/>
      <c r="N100" s="57"/>
      <c r="P100" s="295"/>
      <c r="Q100" s="57"/>
      <c r="R100" s="57"/>
    </row>
    <row r="101" spans="10:18" x14ac:dyDescent="0.25">
      <c r="J101" s="57"/>
      <c r="K101" s="280"/>
      <c r="M101" s="57"/>
      <c r="N101" s="57"/>
      <c r="P101" s="295"/>
      <c r="Q101" s="57"/>
      <c r="R101" s="57"/>
    </row>
    <row r="102" spans="10:18" x14ac:dyDescent="0.25">
      <c r="J102" s="57"/>
      <c r="K102" s="280"/>
      <c r="M102" s="57"/>
      <c r="N102" s="57"/>
      <c r="P102" s="295"/>
      <c r="Q102" s="57"/>
      <c r="R102" s="57"/>
    </row>
    <row r="103" spans="10:18" x14ac:dyDescent="0.25">
      <c r="J103" s="57"/>
      <c r="K103" s="280"/>
      <c r="M103" s="57"/>
      <c r="N103" s="57"/>
      <c r="P103" s="295"/>
      <c r="Q103" s="57"/>
      <c r="R103" s="57"/>
    </row>
    <row r="104" spans="10:18" x14ac:dyDescent="0.25">
      <c r="J104" s="57"/>
      <c r="K104" s="280"/>
      <c r="M104" s="57"/>
      <c r="N104" s="57"/>
      <c r="P104" s="295"/>
      <c r="Q104" s="57"/>
      <c r="R104" s="57"/>
    </row>
    <row r="105" spans="10:18" x14ac:dyDescent="0.25">
      <c r="J105" s="57"/>
      <c r="K105" s="280"/>
      <c r="M105" s="57"/>
      <c r="N105" s="57"/>
      <c r="P105" s="295"/>
      <c r="Q105" s="57"/>
      <c r="R105" s="57"/>
    </row>
    <row r="106" spans="10:18" x14ac:dyDescent="0.25">
      <c r="J106" s="57"/>
      <c r="K106" s="280"/>
      <c r="M106" s="57"/>
      <c r="N106" s="57"/>
      <c r="P106" s="295"/>
      <c r="Q106" s="57"/>
      <c r="R106" s="57"/>
    </row>
    <row r="107" spans="10:18" x14ac:dyDescent="0.25">
      <c r="J107" s="57"/>
      <c r="K107" s="280"/>
      <c r="M107" s="57"/>
      <c r="N107" s="57"/>
      <c r="P107" s="295"/>
      <c r="Q107" s="57"/>
      <c r="R107" s="57"/>
    </row>
    <row r="108" spans="10:18" x14ac:dyDescent="0.25">
      <c r="J108" s="57"/>
      <c r="K108" s="280"/>
      <c r="M108" s="57"/>
      <c r="N108" s="57"/>
      <c r="P108" s="295"/>
      <c r="Q108" s="57"/>
      <c r="R108" s="57"/>
    </row>
    <row r="109" spans="10:18" x14ac:dyDescent="0.25">
      <c r="J109" s="57"/>
      <c r="K109" s="280"/>
      <c r="M109" s="57"/>
      <c r="N109" s="57"/>
      <c r="P109" s="295"/>
      <c r="Q109" s="57"/>
      <c r="R109" s="57"/>
    </row>
    <row r="110" spans="10:18" x14ac:dyDescent="0.25">
      <c r="J110" s="25"/>
      <c r="K110" s="280"/>
      <c r="L110" s="280"/>
      <c r="M110" s="280"/>
      <c r="N110" s="57"/>
      <c r="Q110" s="57"/>
      <c r="R110" s="57"/>
    </row>
    <row r="111" spans="10:18" x14ac:dyDescent="0.25">
      <c r="J111" s="25"/>
      <c r="K111" s="1"/>
      <c r="L111" s="1"/>
      <c r="M111" s="280"/>
      <c r="N111" s="280"/>
      <c r="O111" s="280"/>
      <c r="Q111" s="57"/>
      <c r="R111" s="57"/>
    </row>
    <row r="112" spans="10:18" x14ac:dyDescent="0.25">
      <c r="J112" s="25"/>
      <c r="K112" s="1"/>
      <c r="L112" s="1"/>
      <c r="M112" s="280"/>
      <c r="N112" s="280"/>
      <c r="O112" s="280"/>
      <c r="Q112" s="57"/>
      <c r="R112" s="57"/>
    </row>
    <row r="113" spans="10:18" x14ac:dyDescent="0.25">
      <c r="J113" s="25"/>
      <c r="K113" s="1"/>
      <c r="L113" s="1"/>
      <c r="M113" s="280"/>
      <c r="N113" s="280"/>
      <c r="O113" s="280"/>
      <c r="Q113" s="57"/>
      <c r="R113" s="57"/>
    </row>
    <row r="114" spans="10:18" x14ac:dyDescent="0.25">
      <c r="J114" s="25"/>
      <c r="K114" s="1"/>
      <c r="L114" s="1"/>
      <c r="M114" s="280"/>
      <c r="N114" s="280"/>
      <c r="O114" s="280"/>
      <c r="Q114" s="57"/>
      <c r="R114" s="57"/>
    </row>
    <row r="115" spans="10:18" x14ac:dyDescent="0.25">
      <c r="J115" s="25"/>
      <c r="K115" s="1"/>
      <c r="M115" s="57"/>
      <c r="O115" s="1"/>
      <c r="P115" s="280"/>
      <c r="Q115" s="280"/>
      <c r="R115" s="57"/>
    </row>
    <row r="116" spans="10:18" x14ac:dyDescent="0.25">
      <c r="J116" s="25"/>
    </row>
    <row r="117" spans="10:18" x14ac:dyDescent="0.25">
      <c r="J117" s="25"/>
    </row>
    <row r="118" spans="10:18" x14ac:dyDescent="0.25">
      <c r="J118" s="25"/>
    </row>
    <row r="119" spans="10:18" x14ac:dyDescent="0.25">
      <c r="J119" s="25"/>
    </row>
    <row r="120" spans="10:18" x14ac:dyDescent="0.25">
      <c r="J120" s="25"/>
    </row>
    <row r="121" spans="10:18" x14ac:dyDescent="0.25">
      <c r="J121" s="25"/>
    </row>
    <row r="122" spans="10:18" x14ac:dyDescent="0.25">
      <c r="J122" s="25"/>
    </row>
    <row r="123" spans="10:18" x14ac:dyDescent="0.25">
      <c r="J123" s="25"/>
    </row>
    <row r="124" spans="10:18" x14ac:dyDescent="0.25">
      <c r="J124" s="25"/>
    </row>
    <row r="125" spans="10:18" x14ac:dyDescent="0.25">
      <c r="J125" s="25"/>
    </row>
    <row r="126" spans="10:18" x14ac:dyDescent="0.25">
      <c r="J126" s="25"/>
    </row>
    <row r="127" spans="10:18" x14ac:dyDescent="0.25">
      <c r="J127" s="25"/>
    </row>
  </sheetData>
  <sortState xmlns:xlrd2="http://schemas.microsoft.com/office/spreadsheetml/2017/richdata2" ref="B3:K28">
    <sortCondition descending="1" ref="K3:K28"/>
  </sortState>
  <mergeCells count="1">
    <mergeCell ref="I2:J2"/>
  </mergeCells>
  <phoneticPr fontId="5" type="noConversion"/>
  <hyperlinks>
    <hyperlink ref="N1" r:id="rId1" xr:uid="{D77DCCE7-4716-4357-906A-B182CB5790D4}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82"/>
  <sheetViews>
    <sheetView topLeftCell="A14" zoomScale="80" zoomScaleNormal="80" workbookViewId="0">
      <selection activeCell="C23" sqref="C23"/>
    </sheetView>
  </sheetViews>
  <sheetFormatPr defaultColWidth="11.5546875" defaultRowHeight="13.2" x14ac:dyDescent="0.25"/>
  <cols>
    <col min="1" max="1" width="5.5546875" style="100" customWidth="1"/>
    <col min="2" max="2" width="11.88671875" style="99" customWidth="1"/>
    <col min="3" max="3" width="30.21875" style="99" customWidth="1"/>
    <col min="4" max="4" width="29.44140625" style="160" customWidth="1"/>
    <col min="5" max="5" width="0.88671875" style="57" customWidth="1"/>
    <col min="6" max="6" width="9.109375" style="22" customWidth="1"/>
    <col min="7" max="7" width="7.33203125" style="28" bestFit="1" customWidth="1"/>
    <col min="8" max="8" width="5.109375" style="18" bestFit="1" customWidth="1"/>
    <col min="9" max="9" width="6.109375" style="24" customWidth="1"/>
    <col min="10" max="10" width="5.5546875" style="159" customWidth="1"/>
    <col min="11" max="11" width="5.6640625" style="25" customWidth="1"/>
    <col min="12" max="12" width="5.5546875" style="28" customWidth="1"/>
    <col min="13" max="13" width="10.21875" style="25" bestFit="1" customWidth="1"/>
    <col min="14" max="14" width="7.44140625" style="57" customWidth="1"/>
    <col min="15" max="15" width="6" style="1" bestFit="1" customWidth="1"/>
    <col min="16" max="16" width="12.109375" style="1" customWidth="1"/>
    <col min="17" max="17" width="31.5546875" style="57" customWidth="1"/>
    <col min="18" max="18" width="34.6640625" style="57" customWidth="1"/>
    <col min="19" max="19" width="6.5546875" style="1" bestFit="1" customWidth="1"/>
    <col min="20" max="20" width="7.109375" style="1" bestFit="1" customWidth="1"/>
    <col min="21" max="21" width="5.6640625" style="280" bestFit="1" customWidth="1"/>
    <col min="22" max="22" width="5.44140625" style="280" bestFit="1" customWidth="1"/>
    <col min="23" max="23" width="2.5546875" style="57" customWidth="1"/>
    <col min="24" max="16384" width="11.5546875" style="57"/>
  </cols>
  <sheetData>
    <row r="1" spans="1:22" ht="25.5" customHeight="1" x14ac:dyDescent="0.25">
      <c r="B1" s="102" t="s">
        <v>725</v>
      </c>
      <c r="Q1" s="296" t="s">
        <v>6</v>
      </c>
    </row>
    <row r="2" spans="1:22" ht="22.5" customHeight="1" x14ac:dyDescent="0.25">
      <c r="A2" s="19" t="s">
        <v>20</v>
      </c>
      <c r="B2" s="19" t="s">
        <v>21</v>
      </c>
      <c r="C2" s="19" t="s">
        <v>22</v>
      </c>
      <c r="D2" s="19" t="s">
        <v>31</v>
      </c>
      <c r="F2" s="19" t="s">
        <v>29</v>
      </c>
      <c r="G2" s="19" t="s">
        <v>28</v>
      </c>
      <c r="H2" s="19" t="s">
        <v>24</v>
      </c>
      <c r="I2" s="346" t="s">
        <v>32</v>
      </c>
      <c r="J2" s="353"/>
      <c r="K2" s="346" t="s">
        <v>33</v>
      </c>
      <c r="L2" s="353"/>
      <c r="M2" s="19" t="s">
        <v>30</v>
      </c>
      <c r="O2" s="132" t="s">
        <v>83</v>
      </c>
      <c r="P2" s="132"/>
      <c r="Q2" s="132" t="s">
        <v>84</v>
      </c>
      <c r="R2" s="132" t="s">
        <v>85</v>
      </c>
      <c r="S2" s="132" t="s">
        <v>118</v>
      </c>
      <c r="T2" s="132" t="s">
        <v>86</v>
      </c>
      <c r="U2" s="132" t="s">
        <v>12</v>
      </c>
      <c r="V2" s="132" t="s">
        <v>13</v>
      </c>
    </row>
    <row r="3" spans="1:22" x14ac:dyDescent="0.25">
      <c r="A3" s="19">
        <v>1</v>
      </c>
      <c r="B3" s="281">
        <v>21</v>
      </c>
      <c r="C3" s="282" t="s">
        <v>152</v>
      </c>
      <c r="D3" s="283" t="s">
        <v>357</v>
      </c>
      <c r="F3" s="284">
        <v>1</v>
      </c>
      <c r="G3" s="285">
        <v>16</v>
      </c>
      <c r="H3" s="91" t="s">
        <v>59</v>
      </c>
      <c r="I3" s="286">
        <v>1</v>
      </c>
      <c r="J3" s="238">
        <f t="shared" ref="J3:J34" si="0">IF(OR(I3="DSQ",I3="RAF",I3="DNC",I3="DPG"),0,IF(OR(I3="DNS",I3="DNF"),100*(($G3-$G3+1)/$G3)+50*(LOG($G3/$G3)),100*(($G3-I3+1)/$G3)+50*(LOG($G3/I3))))</f>
        <v>160.20599913279625</v>
      </c>
      <c r="K3" s="286">
        <v>1</v>
      </c>
      <c r="L3" s="238">
        <f t="shared" ref="L3:L34" si="1">IF(OR(K3="DSQ",K3="RAF",K3="DNC",K3="DPG"),0,IF(OR(K3="DNS",K3="DNF"),100*(($G3-$G3+1)/$G3)+50*(LOG($G3/$G3)),100*(($G3-K3+1)/$G3)+50*(LOG($G3/K3))))</f>
        <v>160.20599913279625</v>
      </c>
      <c r="M3" s="240">
        <f t="shared" ref="M3:M34" si="2">J3+L3</f>
        <v>320.4119982655925</v>
      </c>
      <c r="O3" s="287">
        <v>1</v>
      </c>
      <c r="P3" s="287">
        <v>4496</v>
      </c>
      <c r="Q3" s="288" t="s">
        <v>120</v>
      </c>
      <c r="R3" s="288" t="s">
        <v>184</v>
      </c>
      <c r="S3" s="289" t="s">
        <v>64</v>
      </c>
      <c r="T3" s="287">
        <v>2</v>
      </c>
      <c r="U3" s="290">
        <v>1</v>
      </c>
      <c r="V3" s="290">
        <v>1</v>
      </c>
    </row>
    <row r="4" spans="1:22" x14ac:dyDescent="0.25">
      <c r="A4" s="19">
        <v>2</v>
      </c>
      <c r="B4" s="281" t="s">
        <v>678</v>
      </c>
      <c r="C4" s="282" t="s">
        <v>679</v>
      </c>
      <c r="D4" s="283" t="s">
        <v>680</v>
      </c>
      <c r="F4" s="284">
        <v>1</v>
      </c>
      <c r="G4" s="285">
        <v>12</v>
      </c>
      <c r="H4" s="91" t="s">
        <v>60</v>
      </c>
      <c r="I4" s="286">
        <v>1</v>
      </c>
      <c r="J4" s="238">
        <f t="shared" si="0"/>
        <v>153.95906230238126</v>
      </c>
      <c r="K4" s="286">
        <v>1</v>
      </c>
      <c r="L4" s="238">
        <f t="shared" si="1"/>
        <v>153.95906230238126</v>
      </c>
      <c r="M4" s="240">
        <f t="shared" si="2"/>
        <v>307.91812460476251</v>
      </c>
      <c r="O4" s="287">
        <v>2</v>
      </c>
      <c r="P4" s="287" t="s">
        <v>214</v>
      </c>
      <c r="Q4" s="288" t="s">
        <v>115</v>
      </c>
      <c r="R4" s="288" t="s">
        <v>643</v>
      </c>
      <c r="S4" s="289" t="s">
        <v>64</v>
      </c>
      <c r="T4" s="287">
        <v>4</v>
      </c>
      <c r="U4" s="290">
        <v>2</v>
      </c>
      <c r="V4" s="290">
        <v>2</v>
      </c>
    </row>
    <row r="5" spans="1:22" x14ac:dyDescent="0.25">
      <c r="A5" s="19">
        <v>3</v>
      </c>
      <c r="B5" s="281" t="s">
        <v>717</v>
      </c>
      <c r="C5" s="282" t="s">
        <v>342</v>
      </c>
      <c r="D5" s="283" t="s">
        <v>343</v>
      </c>
      <c r="F5" s="284">
        <v>1</v>
      </c>
      <c r="G5" s="285">
        <v>7</v>
      </c>
      <c r="H5" s="91" t="s">
        <v>119</v>
      </c>
      <c r="I5" s="286">
        <v>1</v>
      </c>
      <c r="J5" s="238">
        <f t="shared" si="0"/>
        <v>142.25490200071283</v>
      </c>
      <c r="K5" s="286">
        <v>1</v>
      </c>
      <c r="L5" s="238">
        <f t="shared" si="1"/>
        <v>142.25490200071283</v>
      </c>
      <c r="M5" s="240">
        <f t="shared" si="2"/>
        <v>284.50980400142566</v>
      </c>
      <c r="O5" s="287">
        <v>3</v>
      </c>
      <c r="P5" s="287" t="s">
        <v>644</v>
      </c>
      <c r="Q5" s="288" t="s">
        <v>137</v>
      </c>
      <c r="R5" s="288" t="s">
        <v>208</v>
      </c>
      <c r="S5" s="289" t="s">
        <v>64</v>
      </c>
      <c r="T5" s="287">
        <v>7</v>
      </c>
      <c r="U5" s="290">
        <v>4</v>
      </c>
      <c r="V5" s="290">
        <v>3</v>
      </c>
    </row>
    <row r="6" spans="1:22" x14ac:dyDescent="0.25">
      <c r="A6" s="19">
        <v>4</v>
      </c>
      <c r="B6" s="281">
        <v>4496</v>
      </c>
      <c r="C6" s="282" t="s">
        <v>120</v>
      </c>
      <c r="D6" s="283" t="s">
        <v>184</v>
      </c>
      <c r="F6" s="284">
        <v>1</v>
      </c>
      <c r="G6" s="285">
        <v>5</v>
      </c>
      <c r="H6" s="91" t="s">
        <v>64</v>
      </c>
      <c r="I6" s="286">
        <v>1</v>
      </c>
      <c r="J6" s="238">
        <f t="shared" si="0"/>
        <v>134.94850021680094</v>
      </c>
      <c r="K6" s="286">
        <v>1</v>
      </c>
      <c r="L6" s="238">
        <f t="shared" si="1"/>
        <v>134.94850021680094</v>
      </c>
      <c r="M6" s="240">
        <f t="shared" si="2"/>
        <v>269.89700043360187</v>
      </c>
      <c r="O6" s="287">
        <v>4</v>
      </c>
      <c r="P6" s="287" t="s">
        <v>143</v>
      </c>
      <c r="Q6" s="288" t="s">
        <v>575</v>
      </c>
      <c r="R6" s="288" t="s">
        <v>645</v>
      </c>
      <c r="S6" s="289" t="s">
        <v>64</v>
      </c>
      <c r="T6" s="287">
        <v>8</v>
      </c>
      <c r="U6" s="290">
        <v>3</v>
      </c>
      <c r="V6" s="290">
        <v>5</v>
      </c>
    </row>
    <row r="7" spans="1:22" x14ac:dyDescent="0.25">
      <c r="A7" s="19">
        <v>5</v>
      </c>
      <c r="B7" s="281" t="s">
        <v>332</v>
      </c>
      <c r="C7" s="282" t="s">
        <v>338</v>
      </c>
      <c r="D7" s="283" t="s">
        <v>339</v>
      </c>
      <c r="F7" s="284">
        <v>1</v>
      </c>
      <c r="G7" s="285">
        <v>9</v>
      </c>
      <c r="H7" s="91" t="s">
        <v>58</v>
      </c>
      <c r="I7" s="286">
        <v>2</v>
      </c>
      <c r="J7" s="238">
        <f t="shared" si="0"/>
        <v>121.54951457765607</v>
      </c>
      <c r="K7" s="286">
        <v>1</v>
      </c>
      <c r="L7" s="238">
        <f t="shared" si="1"/>
        <v>147.71212547196626</v>
      </c>
      <c r="M7" s="240">
        <f t="shared" si="2"/>
        <v>269.26164004962232</v>
      </c>
      <c r="O7" s="287">
        <v>5</v>
      </c>
      <c r="P7" s="287" t="s">
        <v>130</v>
      </c>
      <c r="Q7" s="288" t="s">
        <v>116</v>
      </c>
      <c r="R7" s="288" t="s">
        <v>646</v>
      </c>
      <c r="S7" s="289" t="s">
        <v>64</v>
      </c>
      <c r="T7" s="287">
        <v>8</v>
      </c>
      <c r="U7" s="290">
        <v>4</v>
      </c>
      <c r="V7" s="290">
        <v>4</v>
      </c>
    </row>
    <row r="8" spans="1:22" x14ac:dyDescent="0.25">
      <c r="A8" s="19">
        <v>6</v>
      </c>
      <c r="B8" s="281"/>
      <c r="C8" s="282" t="s">
        <v>567</v>
      </c>
      <c r="D8" s="283" t="s">
        <v>701</v>
      </c>
      <c r="F8" s="284">
        <v>1</v>
      </c>
      <c r="G8" s="285">
        <v>7</v>
      </c>
      <c r="H8" s="91" t="s">
        <v>702</v>
      </c>
      <c r="I8" s="286">
        <v>2</v>
      </c>
      <c r="J8" s="238">
        <f t="shared" si="0"/>
        <v>112.91768793179949</v>
      </c>
      <c r="K8" s="286">
        <v>1</v>
      </c>
      <c r="L8" s="238">
        <f t="shared" si="1"/>
        <v>142.25490200071283</v>
      </c>
      <c r="M8" s="240">
        <f t="shared" si="2"/>
        <v>255.17258993251232</v>
      </c>
      <c r="O8" s="291">
        <v>1</v>
      </c>
      <c r="P8" s="291" t="s">
        <v>647</v>
      </c>
      <c r="Q8" s="292" t="s">
        <v>99</v>
      </c>
      <c r="R8" s="292" t="s">
        <v>321</v>
      </c>
      <c r="S8" s="293" t="s">
        <v>63</v>
      </c>
      <c r="T8" s="291">
        <v>4</v>
      </c>
      <c r="U8" s="294">
        <v>2</v>
      </c>
      <c r="V8" s="294">
        <v>2</v>
      </c>
    </row>
    <row r="9" spans="1:22" x14ac:dyDescent="0.25">
      <c r="A9" s="19">
        <v>7</v>
      </c>
      <c r="B9" s="281" t="s">
        <v>647</v>
      </c>
      <c r="C9" s="282" t="s">
        <v>99</v>
      </c>
      <c r="D9" s="283" t="s">
        <v>321</v>
      </c>
      <c r="F9" s="284">
        <v>1</v>
      </c>
      <c r="G9" s="285">
        <v>10</v>
      </c>
      <c r="H9" s="91" t="s">
        <v>63</v>
      </c>
      <c r="I9" s="286">
        <v>2</v>
      </c>
      <c r="J9" s="238">
        <f t="shared" si="0"/>
        <v>124.94850021680094</v>
      </c>
      <c r="K9" s="286">
        <v>2</v>
      </c>
      <c r="L9" s="238">
        <f t="shared" si="1"/>
        <v>124.94850021680094</v>
      </c>
      <c r="M9" s="240">
        <f t="shared" si="2"/>
        <v>249.89700043360187</v>
      </c>
      <c r="O9" s="291">
        <v>2</v>
      </c>
      <c r="P9" s="291" t="s">
        <v>189</v>
      </c>
      <c r="Q9" s="292" t="s">
        <v>146</v>
      </c>
      <c r="R9" s="292" t="s">
        <v>648</v>
      </c>
      <c r="S9" s="293" t="s">
        <v>63</v>
      </c>
      <c r="T9" s="291">
        <v>5</v>
      </c>
      <c r="U9" s="294">
        <v>4</v>
      </c>
      <c r="V9" s="294">
        <v>1</v>
      </c>
    </row>
    <row r="10" spans="1:22" x14ac:dyDescent="0.25">
      <c r="A10" s="19">
        <v>8</v>
      </c>
      <c r="B10" s="281" t="s">
        <v>62</v>
      </c>
      <c r="C10" s="282" t="s">
        <v>101</v>
      </c>
      <c r="D10" s="283" t="s">
        <v>658</v>
      </c>
      <c r="F10" s="284">
        <v>1</v>
      </c>
      <c r="G10" s="285">
        <v>9</v>
      </c>
      <c r="H10" s="91" t="s">
        <v>61</v>
      </c>
      <c r="I10" s="286">
        <v>1</v>
      </c>
      <c r="J10" s="238">
        <f t="shared" si="0"/>
        <v>147.71212547196626</v>
      </c>
      <c r="K10" s="286">
        <v>3</v>
      </c>
      <c r="L10" s="238">
        <f t="shared" si="1"/>
        <v>101.6338405137609</v>
      </c>
      <c r="M10" s="240">
        <f t="shared" si="2"/>
        <v>249.34596598572716</v>
      </c>
      <c r="O10" s="291">
        <v>3</v>
      </c>
      <c r="P10" s="291" t="s">
        <v>649</v>
      </c>
      <c r="Q10" s="292" t="s">
        <v>205</v>
      </c>
      <c r="R10" s="292" t="s">
        <v>210</v>
      </c>
      <c r="S10" s="293" t="s">
        <v>63</v>
      </c>
      <c r="T10" s="291">
        <v>6</v>
      </c>
      <c r="U10" s="294">
        <v>3</v>
      </c>
      <c r="V10" s="294">
        <v>3</v>
      </c>
    </row>
    <row r="11" spans="1:22" x14ac:dyDescent="0.25">
      <c r="A11" s="19">
        <v>9</v>
      </c>
      <c r="B11" s="281" t="s">
        <v>189</v>
      </c>
      <c r="C11" s="282" t="s">
        <v>146</v>
      </c>
      <c r="D11" s="283" t="s">
        <v>648</v>
      </c>
      <c r="F11" s="284">
        <v>2</v>
      </c>
      <c r="G11" s="285">
        <v>10</v>
      </c>
      <c r="H11" s="91" t="s">
        <v>63</v>
      </c>
      <c r="I11" s="286">
        <v>4</v>
      </c>
      <c r="J11" s="238">
        <f t="shared" si="0"/>
        <v>89.897000433601875</v>
      </c>
      <c r="K11" s="286">
        <v>1</v>
      </c>
      <c r="L11" s="238">
        <f t="shared" si="1"/>
        <v>150</v>
      </c>
      <c r="M11" s="240">
        <f t="shared" si="2"/>
        <v>239.89700043360187</v>
      </c>
      <c r="O11" s="291">
        <v>4</v>
      </c>
      <c r="P11" s="291" t="s">
        <v>650</v>
      </c>
      <c r="Q11" s="292" t="s">
        <v>106</v>
      </c>
      <c r="R11" s="292" t="s">
        <v>180</v>
      </c>
      <c r="S11" s="293" t="s">
        <v>63</v>
      </c>
      <c r="T11" s="291">
        <v>11</v>
      </c>
      <c r="U11" s="294">
        <v>7</v>
      </c>
      <c r="V11" s="294">
        <v>4</v>
      </c>
    </row>
    <row r="12" spans="1:22" x14ac:dyDescent="0.25">
      <c r="A12" s="19">
        <v>10</v>
      </c>
      <c r="B12" s="281">
        <v>577</v>
      </c>
      <c r="C12" s="282" t="s">
        <v>103</v>
      </c>
      <c r="D12" s="283" t="s">
        <v>667</v>
      </c>
      <c r="F12" s="284">
        <v>2</v>
      </c>
      <c r="G12" s="285">
        <v>16</v>
      </c>
      <c r="H12" s="91" t="s">
        <v>59</v>
      </c>
      <c r="I12" s="286">
        <v>3</v>
      </c>
      <c r="J12" s="238">
        <f t="shared" si="0"/>
        <v>123.84993639681312</v>
      </c>
      <c r="K12" s="286">
        <v>4</v>
      </c>
      <c r="L12" s="238">
        <f t="shared" si="1"/>
        <v>111.35299956639813</v>
      </c>
      <c r="M12" s="240">
        <f t="shared" si="2"/>
        <v>235.20293596321125</v>
      </c>
      <c r="O12" s="291">
        <v>5</v>
      </c>
      <c r="P12" s="291">
        <v>2722</v>
      </c>
      <c r="Q12" s="292" t="s">
        <v>121</v>
      </c>
      <c r="R12" s="292" t="s">
        <v>651</v>
      </c>
      <c r="S12" s="293" t="s">
        <v>63</v>
      </c>
      <c r="T12" s="291">
        <v>11</v>
      </c>
      <c r="U12" s="294">
        <v>6</v>
      </c>
      <c r="V12" s="294">
        <v>5</v>
      </c>
    </row>
    <row r="13" spans="1:22" x14ac:dyDescent="0.25">
      <c r="A13" s="19">
        <v>11</v>
      </c>
      <c r="B13" s="281">
        <v>14</v>
      </c>
      <c r="C13" s="282" t="s">
        <v>200</v>
      </c>
      <c r="D13" s="283" t="s">
        <v>709</v>
      </c>
      <c r="F13" s="284">
        <v>1</v>
      </c>
      <c r="G13" s="285">
        <v>7</v>
      </c>
      <c r="H13" s="91" t="s">
        <v>710</v>
      </c>
      <c r="I13" s="286">
        <v>3</v>
      </c>
      <c r="J13" s="238">
        <f t="shared" si="0"/>
        <v>89.827410693301147</v>
      </c>
      <c r="K13" s="286">
        <v>1</v>
      </c>
      <c r="L13" s="238">
        <f t="shared" si="1"/>
        <v>142.25490200071283</v>
      </c>
      <c r="M13" s="240">
        <f t="shared" si="2"/>
        <v>232.08231269401398</v>
      </c>
      <c r="O13" s="291">
        <v>6</v>
      </c>
      <c r="P13" s="291">
        <v>4595</v>
      </c>
      <c r="Q13" s="292" t="s">
        <v>188</v>
      </c>
      <c r="R13" s="292" t="s">
        <v>652</v>
      </c>
      <c r="S13" s="293" t="s">
        <v>63</v>
      </c>
      <c r="T13" s="291">
        <v>11</v>
      </c>
      <c r="U13" s="294">
        <v>5</v>
      </c>
      <c r="V13" s="294">
        <v>6</v>
      </c>
    </row>
    <row r="14" spans="1:22" x14ac:dyDescent="0.25">
      <c r="A14" s="19">
        <v>12</v>
      </c>
      <c r="B14" s="281">
        <v>2</v>
      </c>
      <c r="C14" s="282" t="s">
        <v>507</v>
      </c>
      <c r="D14" s="283" t="s">
        <v>318</v>
      </c>
      <c r="F14" s="284">
        <v>2</v>
      </c>
      <c r="G14" s="285">
        <v>7</v>
      </c>
      <c r="H14" s="91" t="s">
        <v>710</v>
      </c>
      <c r="I14" s="286">
        <v>1</v>
      </c>
      <c r="J14" s="238">
        <f t="shared" si="0"/>
        <v>142.25490200071283</v>
      </c>
      <c r="K14" s="286">
        <v>3</v>
      </c>
      <c r="L14" s="238">
        <f t="shared" si="1"/>
        <v>89.827410693301147</v>
      </c>
      <c r="M14" s="240">
        <f t="shared" si="2"/>
        <v>232.08231269401398</v>
      </c>
      <c r="O14" s="291">
        <v>7</v>
      </c>
      <c r="P14" s="291">
        <v>2555</v>
      </c>
      <c r="Q14" s="292" t="s">
        <v>160</v>
      </c>
      <c r="R14" s="292" t="s">
        <v>211</v>
      </c>
      <c r="S14" s="293" t="s">
        <v>63</v>
      </c>
      <c r="T14" s="291">
        <v>12</v>
      </c>
      <c r="U14" s="294">
        <v>1</v>
      </c>
      <c r="V14" s="294" t="s">
        <v>26</v>
      </c>
    </row>
    <row r="15" spans="1:22" x14ac:dyDescent="0.25">
      <c r="A15" s="19">
        <v>13</v>
      </c>
      <c r="B15" s="281" t="s">
        <v>659</v>
      </c>
      <c r="C15" s="282" t="s">
        <v>171</v>
      </c>
      <c r="D15" s="283" t="s">
        <v>599</v>
      </c>
      <c r="F15" s="284">
        <v>2</v>
      </c>
      <c r="G15" s="285">
        <v>9</v>
      </c>
      <c r="H15" s="91" t="s">
        <v>61</v>
      </c>
      <c r="I15" s="286">
        <v>4</v>
      </c>
      <c r="J15" s="238">
        <f t="shared" si="0"/>
        <v>84.275792572234778</v>
      </c>
      <c r="K15" s="286">
        <v>1</v>
      </c>
      <c r="L15" s="238">
        <f t="shared" si="1"/>
        <v>147.71212547196626</v>
      </c>
      <c r="M15" s="240">
        <f t="shared" si="2"/>
        <v>231.98791804420102</v>
      </c>
      <c r="O15" s="291">
        <v>8</v>
      </c>
      <c r="P15" s="291">
        <v>5978</v>
      </c>
      <c r="Q15" s="292" t="s">
        <v>97</v>
      </c>
      <c r="R15" s="292" t="s">
        <v>353</v>
      </c>
      <c r="S15" s="293" t="s">
        <v>63</v>
      </c>
      <c r="T15" s="291">
        <v>16</v>
      </c>
      <c r="U15" s="294">
        <v>9</v>
      </c>
      <c r="V15" s="294">
        <v>7</v>
      </c>
    </row>
    <row r="16" spans="1:22" x14ac:dyDescent="0.25">
      <c r="A16" s="19">
        <v>14</v>
      </c>
      <c r="B16" s="281" t="s">
        <v>681</v>
      </c>
      <c r="C16" s="282" t="s">
        <v>147</v>
      </c>
      <c r="D16" s="283" t="s">
        <v>182</v>
      </c>
      <c r="F16" s="284">
        <v>2</v>
      </c>
      <c r="G16" s="285">
        <v>12</v>
      </c>
      <c r="H16" s="91" t="s">
        <v>60</v>
      </c>
      <c r="I16" s="286">
        <v>2</v>
      </c>
      <c r="J16" s="238">
        <f t="shared" si="0"/>
        <v>130.57422918584882</v>
      </c>
      <c r="K16" s="286">
        <v>4</v>
      </c>
      <c r="L16" s="238">
        <f t="shared" si="1"/>
        <v>98.85606273598313</v>
      </c>
      <c r="M16" s="240">
        <f t="shared" si="2"/>
        <v>229.43029192183195</v>
      </c>
      <c r="O16" s="291">
        <v>9</v>
      </c>
      <c r="P16" s="291" t="s">
        <v>653</v>
      </c>
      <c r="Q16" s="292" t="s">
        <v>117</v>
      </c>
      <c r="R16" s="292" t="s">
        <v>186</v>
      </c>
      <c r="S16" s="293" t="s">
        <v>63</v>
      </c>
      <c r="T16" s="291">
        <v>16</v>
      </c>
      <c r="U16" s="294">
        <v>8</v>
      </c>
      <c r="V16" s="294">
        <v>8</v>
      </c>
    </row>
    <row r="17" spans="1:22" x14ac:dyDescent="0.25">
      <c r="A17" s="19">
        <v>15</v>
      </c>
      <c r="B17" s="281">
        <v>77</v>
      </c>
      <c r="C17" s="282" t="s">
        <v>110</v>
      </c>
      <c r="D17" s="283" t="s">
        <v>668</v>
      </c>
      <c r="F17" s="284">
        <v>3</v>
      </c>
      <c r="G17" s="285">
        <v>16</v>
      </c>
      <c r="H17" s="91" t="s">
        <v>59</v>
      </c>
      <c r="I17" s="286">
        <v>2</v>
      </c>
      <c r="J17" s="238">
        <f t="shared" si="0"/>
        <v>138.90449934959719</v>
      </c>
      <c r="K17" s="286">
        <v>6</v>
      </c>
      <c r="L17" s="238">
        <f t="shared" si="1"/>
        <v>90.048436613614058</v>
      </c>
      <c r="M17" s="240">
        <f t="shared" si="2"/>
        <v>228.95293596321125</v>
      </c>
      <c r="O17" s="291" t="s">
        <v>654</v>
      </c>
      <c r="P17" s="291" t="s">
        <v>655</v>
      </c>
      <c r="Q17" s="292" t="s">
        <v>145</v>
      </c>
      <c r="R17" s="292" t="s">
        <v>181</v>
      </c>
      <c r="S17" s="293" t="s">
        <v>63</v>
      </c>
      <c r="T17" s="291">
        <v>22</v>
      </c>
      <c r="U17" s="294" t="s">
        <v>26</v>
      </c>
      <c r="V17" s="294" t="s">
        <v>26</v>
      </c>
    </row>
    <row r="18" spans="1:22" x14ac:dyDescent="0.25">
      <c r="A18" s="19">
        <v>16</v>
      </c>
      <c r="B18" s="281" t="s">
        <v>669</v>
      </c>
      <c r="C18" s="282" t="s">
        <v>494</v>
      </c>
      <c r="D18" s="283" t="s">
        <v>173</v>
      </c>
      <c r="F18" s="284">
        <v>4</v>
      </c>
      <c r="G18" s="285">
        <v>16</v>
      </c>
      <c r="H18" s="91" t="s">
        <v>59</v>
      </c>
      <c r="I18" s="286">
        <v>5</v>
      </c>
      <c r="J18" s="238">
        <f t="shared" si="0"/>
        <v>100.2574989159953</v>
      </c>
      <c r="K18" s="286">
        <v>3</v>
      </c>
      <c r="L18" s="238">
        <f t="shared" si="1"/>
        <v>123.84993639681312</v>
      </c>
      <c r="M18" s="240">
        <f t="shared" si="2"/>
        <v>224.10743531280843</v>
      </c>
      <c r="O18" s="287">
        <v>1</v>
      </c>
      <c r="P18" s="287" t="s">
        <v>332</v>
      </c>
      <c r="Q18" s="288" t="s">
        <v>338</v>
      </c>
      <c r="R18" s="288" t="s">
        <v>339</v>
      </c>
      <c r="S18" s="289" t="s">
        <v>58</v>
      </c>
      <c r="T18" s="287">
        <v>3</v>
      </c>
      <c r="U18" s="290">
        <v>2</v>
      </c>
      <c r="V18" s="290">
        <v>1</v>
      </c>
    </row>
    <row r="19" spans="1:22" x14ac:dyDescent="0.25">
      <c r="A19" s="19">
        <v>17</v>
      </c>
      <c r="B19" s="281" t="s">
        <v>660</v>
      </c>
      <c r="C19" s="282" t="s">
        <v>596</v>
      </c>
      <c r="D19" s="283" t="s">
        <v>661</v>
      </c>
      <c r="F19" s="284">
        <v>3</v>
      </c>
      <c r="G19" s="285">
        <v>9</v>
      </c>
      <c r="H19" s="91" t="s">
        <v>61</v>
      </c>
      <c r="I19" s="286">
        <v>3</v>
      </c>
      <c r="J19" s="238">
        <f t="shared" si="0"/>
        <v>101.6338405137609</v>
      </c>
      <c r="K19" s="286">
        <v>2</v>
      </c>
      <c r="L19" s="238">
        <f t="shared" si="1"/>
        <v>121.54951457765607</v>
      </c>
      <c r="M19" s="240">
        <f t="shared" si="2"/>
        <v>223.18335509141696</v>
      </c>
      <c r="O19" s="287">
        <v>2</v>
      </c>
      <c r="P19" s="287" t="s">
        <v>216</v>
      </c>
      <c r="Q19" s="288" t="s">
        <v>112</v>
      </c>
      <c r="R19" s="288" t="s">
        <v>306</v>
      </c>
      <c r="S19" s="289" t="s">
        <v>58</v>
      </c>
      <c r="T19" s="287">
        <v>6</v>
      </c>
      <c r="U19" s="290">
        <v>1</v>
      </c>
      <c r="V19" s="290">
        <v>5</v>
      </c>
    </row>
    <row r="20" spans="1:22" x14ac:dyDescent="0.25">
      <c r="A20" s="19">
        <v>18</v>
      </c>
      <c r="B20" s="281">
        <v>13</v>
      </c>
      <c r="C20" s="282" t="s">
        <v>347</v>
      </c>
      <c r="D20" s="283" t="s">
        <v>172</v>
      </c>
      <c r="F20" s="284">
        <v>5</v>
      </c>
      <c r="G20" s="285">
        <v>16</v>
      </c>
      <c r="H20" s="91" t="s">
        <v>59</v>
      </c>
      <c r="I20" s="286">
        <v>7</v>
      </c>
      <c r="J20" s="238">
        <f t="shared" si="0"/>
        <v>80.45109713208339</v>
      </c>
      <c r="K20" s="286">
        <v>2</v>
      </c>
      <c r="L20" s="238">
        <f t="shared" si="1"/>
        <v>138.90449934959719</v>
      </c>
      <c r="M20" s="240">
        <f t="shared" si="2"/>
        <v>219.35559648168058</v>
      </c>
      <c r="O20" s="287">
        <v>3</v>
      </c>
      <c r="P20" s="287" t="s">
        <v>303</v>
      </c>
      <c r="Q20" s="288" t="s">
        <v>304</v>
      </c>
      <c r="R20" s="288" t="s">
        <v>656</v>
      </c>
      <c r="S20" s="289" t="s">
        <v>58</v>
      </c>
      <c r="T20" s="287">
        <v>6</v>
      </c>
      <c r="U20" s="290">
        <v>4</v>
      </c>
      <c r="V20" s="290">
        <v>2</v>
      </c>
    </row>
    <row r="21" spans="1:22" x14ac:dyDescent="0.25">
      <c r="A21" s="19">
        <v>19</v>
      </c>
      <c r="B21" s="281" t="s">
        <v>216</v>
      </c>
      <c r="C21" s="282" t="s">
        <v>112</v>
      </c>
      <c r="D21" s="283" t="s">
        <v>306</v>
      </c>
      <c r="F21" s="284">
        <v>2</v>
      </c>
      <c r="G21" s="285">
        <v>9</v>
      </c>
      <c r="H21" s="91" t="s">
        <v>58</v>
      </c>
      <c r="I21" s="286">
        <v>1</v>
      </c>
      <c r="J21" s="238">
        <f t="shared" si="0"/>
        <v>147.71212547196626</v>
      </c>
      <c r="K21" s="286">
        <v>5</v>
      </c>
      <c r="L21" s="238">
        <f t="shared" si="1"/>
        <v>68.319180810720866</v>
      </c>
      <c r="M21" s="240">
        <f t="shared" si="2"/>
        <v>216.03130628268713</v>
      </c>
      <c r="O21" s="287">
        <v>4</v>
      </c>
      <c r="P21" s="287" t="s">
        <v>215</v>
      </c>
      <c r="Q21" s="288" t="s">
        <v>89</v>
      </c>
      <c r="R21" s="288" t="s">
        <v>657</v>
      </c>
      <c r="S21" s="289" t="s">
        <v>58</v>
      </c>
      <c r="T21" s="287">
        <v>7</v>
      </c>
      <c r="U21" s="290">
        <v>3</v>
      </c>
      <c r="V21" s="290">
        <v>4</v>
      </c>
    </row>
    <row r="22" spans="1:22" x14ac:dyDescent="0.25">
      <c r="A22" s="19">
        <v>20</v>
      </c>
      <c r="B22" s="281" t="s">
        <v>682</v>
      </c>
      <c r="C22" s="282" t="s">
        <v>345</v>
      </c>
      <c r="D22" s="283" t="s">
        <v>352</v>
      </c>
      <c r="F22" s="284">
        <v>3</v>
      </c>
      <c r="G22" s="285">
        <v>12</v>
      </c>
      <c r="H22" s="91" t="s">
        <v>60</v>
      </c>
      <c r="I22" s="286">
        <v>4</v>
      </c>
      <c r="J22" s="238">
        <f t="shared" si="0"/>
        <v>98.85606273598313</v>
      </c>
      <c r="K22" s="286">
        <v>3</v>
      </c>
      <c r="L22" s="238">
        <f t="shared" si="1"/>
        <v>113.43633289973147</v>
      </c>
      <c r="M22" s="240">
        <f t="shared" si="2"/>
        <v>212.2923956357146</v>
      </c>
      <c r="O22" s="287">
        <v>5</v>
      </c>
      <c r="P22" s="287" t="s">
        <v>217</v>
      </c>
      <c r="Q22" s="288" t="s">
        <v>135</v>
      </c>
      <c r="R22" s="288" t="s">
        <v>302</v>
      </c>
      <c r="S22" s="289" t="s">
        <v>58</v>
      </c>
      <c r="T22" s="287">
        <v>9</v>
      </c>
      <c r="U22" s="290">
        <v>6</v>
      </c>
      <c r="V22" s="290">
        <v>3</v>
      </c>
    </row>
    <row r="23" spans="1:22" x14ac:dyDescent="0.25">
      <c r="A23" s="19">
        <v>21</v>
      </c>
      <c r="B23" s="281" t="s">
        <v>649</v>
      </c>
      <c r="C23" s="282" t="s">
        <v>205</v>
      </c>
      <c r="D23" s="283" t="s">
        <v>210</v>
      </c>
      <c r="F23" s="284">
        <v>3</v>
      </c>
      <c r="G23" s="285">
        <v>10</v>
      </c>
      <c r="H23" s="91" t="s">
        <v>63</v>
      </c>
      <c r="I23" s="286">
        <v>3</v>
      </c>
      <c r="J23" s="238">
        <f t="shared" si="0"/>
        <v>106.14393726401688</v>
      </c>
      <c r="K23" s="286">
        <v>3</v>
      </c>
      <c r="L23" s="238">
        <f t="shared" si="1"/>
        <v>106.14393726401688</v>
      </c>
      <c r="M23" s="240">
        <f t="shared" si="2"/>
        <v>212.28787452803377</v>
      </c>
      <c r="O23" s="287">
        <v>6</v>
      </c>
      <c r="P23" s="287" t="s">
        <v>300</v>
      </c>
      <c r="Q23" s="288" t="s">
        <v>301</v>
      </c>
      <c r="R23" s="288" t="s">
        <v>218</v>
      </c>
      <c r="S23" s="289" t="s">
        <v>58</v>
      </c>
      <c r="T23" s="287">
        <v>12</v>
      </c>
      <c r="U23" s="290">
        <v>5</v>
      </c>
      <c r="V23" s="290" t="s">
        <v>25</v>
      </c>
    </row>
    <row r="24" spans="1:22" x14ac:dyDescent="0.25">
      <c r="A24" s="19">
        <v>22</v>
      </c>
      <c r="B24" s="281" t="s">
        <v>303</v>
      </c>
      <c r="C24" s="282" t="s">
        <v>304</v>
      </c>
      <c r="D24" s="283" t="s">
        <v>656</v>
      </c>
      <c r="F24" s="284">
        <v>3</v>
      </c>
      <c r="G24" s="285">
        <v>9</v>
      </c>
      <c r="H24" s="91" t="s">
        <v>58</v>
      </c>
      <c r="I24" s="286">
        <v>4</v>
      </c>
      <c r="J24" s="238">
        <f t="shared" si="0"/>
        <v>84.275792572234778</v>
      </c>
      <c r="K24" s="286">
        <v>2</v>
      </c>
      <c r="L24" s="238">
        <f t="shared" si="1"/>
        <v>121.54951457765607</v>
      </c>
      <c r="M24" s="240">
        <f t="shared" si="2"/>
        <v>205.82530714989085</v>
      </c>
      <c r="O24" s="291">
        <v>1</v>
      </c>
      <c r="P24" s="291" t="s">
        <v>62</v>
      </c>
      <c r="Q24" s="292" t="s">
        <v>101</v>
      </c>
      <c r="R24" s="292" t="s">
        <v>658</v>
      </c>
      <c r="S24" s="293" t="s">
        <v>61</v>
      </c>
      <c r="T24" s="291">
        <v>4</v>
      </c>
      <c r="U24" s="294">
        <v>1</v>
      </c>
      <c r="V24" s="294">
        <v>3</v>
      </c>
    </row>
    <row r="25" spans="1:22" x14ac:dyDescent="0.25">
      <c r="A25" s="19">
        <v>23</v>
      </c>
      <c r="B25" s="281" t="s">
        <v>683</v>
      </c>
      <c r="C25" s="282" t="s">
        <v>202</v>
      </c>
      <c r="D25" s="283" t="s">
        <v>684</v>
      </c>
      <c r="F25" s="284">
        <v>4</v>
      </c>
      <c r="G25" s="285">
        <v>12</v>
      </c>
      <c r="H25" s="91" t="s">
        <v>60</v>
      </c>
      <c r="I25" s="286">
        <v>6</v>
      </c>
      <c r="J25" s="238">
        <f t="shared" si="0"/>
        <v>73.384833116532391</v>
      </c>
      <c r="K25" s="286">
        <v>2</v>
      </c>
      <c r="L25" s="238">
        <f t="shared" si="1"/>
        <v>130.57422918584882</v>
      </c>
      <c r="M25" s="240">
        <f t="shared" si="2"/>
        <v>203.9590623023812</v>
      </c>
      <c r="O25" s="291">
        <v>2</v>
      </c>
      <c r="P25" s="291" t="s">
        <v>659</v>
      </c>
      <c r="Q25" s="292" t="s">
        <v>171</v>
      </c>
      <c r="R25" s="292" t="s">
        <v>599</v>
      </c>
      <c r="S25" s="293" t="s">
        <v>61</v>
      </c>
      <c r="T25" s="291">
        <v>5</v>
      </c>
      <c r="U25" s="294">
        <v>4</v>
      </c>
      <c r="V25" s="294">
        <v>1</v>
      </c>
    </row>
    <row r="26" spans="1:22" x14ac:dyDescent="0.25">
      <c r="A26" s="19">
        <v>24</v>
      </c>
      <c r="B26" s="281"/>
      <c r="C26" s="282" t="s">
        <v>474</v>
      </c>
      <c r="D26" s="283" t="s">
        <v>570</v>
      </c>
      <c r="F26" s="284">
        <v>2</v>
      </c>
      <c r="G26" s="285">
        <v>7</v>
      </c>
      <c r="H26" s="91" t="s">
        <v>702</v>
      </c>
      <c r="I26" s="286">
        <v>3</v>
      </c>
      <c r="J26" s="238">
        <f t="shared" si="0"/>
        <v>89.827410693301147</v>
      </c>
      <c r="K26" s="286">
        <v>2</v>
      </c>
      <c r="L26" s="238">
        <f t="shared" si="1"/>
        <v>112.91768793179949</v>
      </c>
      <c r="M26" s="240">
        <f t="shared" si="2"/>
        <v>202.74509862510064</v>
      </c>
      <c r="O26" s="291">
        <v>3</v>
      </c>
      <c r="P26" s="291" t="s">
        <v>660</v>
      </c>
      <c r="Q26" s="292" t="s">
        <v>596</v>
      </c>
      <c r="R26" s="292" t="s">
        <v>661</v>
      </c>
      <c r="S26" s="293" t="s">
        <v>61</v>
      </c>
      <c r="T26" s="291">
        <v>5</v>
      </c>
      <c r="U26" s="294">
        <v>3</v>
      </c>
      <c r="V26" s="294">
        <v>2</v>
      </c>
    </row>
    <row r="27" spans="1:22" x14ac:dyDescent="0.25">
      <c r="A27" s="19">
        <v>25</v>
      </c>
      <c r="B27" s="281" t="s">
        <v>214</v>
      </c>
      <c r="C27" s="282" t="s">
        <v>115</v>
      </c>
      <c r="D27" s="283" t="s">
        <v>643</v>
      </c>
      <c r="F27" s="284">
        <v>2</v>
      </c>
      <c r="G27" s="285">
        <v>5</v>
      </c>
      <c r="H27" s="91" t="s">
        <v>64</v>
      </c>
      <c r="I27" s="286">
        <v>2</v>
      </c>
      <c r="J27" s="238">
        <f t="shared" si="0"/>
        <v>99.897000433601875</v>
      </c>
      <c r="K27" s="286">
        <v>2</v>
      </c>
      <c r="L27" s="238">
        <f t="shared" si="1"/>
        <v>99.897000433601875</v>
      </c>
      <c r="M27" s="240">
        <f t="shared" si="2"/>
        <v>199.79400086720375</v>
      </c>
      <c r="O27" s="291">
        <v>4</v>
      </c>
      <c r="P27" s="291" t="s">
        <v>662</v>
      </c>
      <c r="Q27" s="292" t="s">
        <v>113</v>
      </c>
      <c r="R27" s="292" t="s">
        <v>663</v>
      </c>
      <c r="S27" s="293" t="s">
        <v>61</v>
      </c>
      <c r="T27" s="291">
        <v>10</v>
      </c>
      <c r="U27" s="294">
        <v>6</v>
      </c>
      <c r="V27" s="294">
        <v>4</v>
      </c>
    </row>
    <row r="28" spans="1:22" x14ac:dyDescent="0.25">
      <c r="A28" s="19">
        <v>26</v>
      </c>
      <c r="B28" s="281" t="s">
        <v>215</v>
      </c>
      <c r="C28" s="282" t="s">
        <v>89</v>
      </c>
      <c r="D28" s="283" t="s">
        <v>657</v>
      </c>
      <c r="F28" s="284">
        <v>4</v>
      </c>
      <c r="G28" s="285">
        <v>9</v>
      </c>
      <c r="H28" s="91" t="s">
        <v>58</v>
      </c>
      <c r="I28" s="286">
        <v>3</v>
      </c>
      <c r="J28" s="238">
        <f t="shared" si="0"/>
        <v>101.6338405137609</v>
      </c>
      <c r="K28" s="286">
        <v>4</v>
      </c>
      <c r="L28" s="238">
        <f t="shared" si="1"/>
        <v>84.275792572234778</v>
      </c>
      <c r="M28" s="240">
        <f t="shared" si="2"/>
        <v>185.90963308599567</v>
      </c>
      <c r="O28" s="291">
        <v>5</v>
      </c>
      <c r="P28" s="291" t="s">
        <v>664</v>
      </c>
      <c r="Q28" s="292" t="s">
        <v>606</v>
      </c>
      <c r="R28" s="292" t="s">
        <v>607</v>
      </c>
      <c r="S28" s="293" t="s">
        <v>61</v>
      </c>
      <c r="T28" s="291">
        <v>12</v>
      </c>
      <c r="U28" s="294">
        <v>2</v>
      </c>
      <c r="V28" s="294" t="s">
        <v>26</v>
      </c>
    </row>
    <row r="29" spans="1:22" x14ac:dyDescent="0.25">
      <c r="A29" s="19">
        <v>27</v>
      </c>
      <c r="B29" s="281" t="s">
        <v>718</v>
      </c>
      <c r="C29" s="282" t="s">
        <v>111</v>
      </c>
      <c r="D29" s="283" t="s">
        <v>203</v>
      </c>
      <c r="F29" s="284">
        <v>2</v>
      </c>
      <c r="G29" s="285">
        <v>7</v>
      </c>
      <c r="H29" s="91" t="s">
        <v>119</v>
      </c>
      <c r="I29" s="286">
        <v>2</v>
      </c>
      <c r="J29" s="238">
        <f t="shared" si="0"/>
        <v>112.91768793179949</v>
      </c>
      <c r="K29" s="286">
        <v>4</v>
      </c>
      <c r="L29" s="238">
        <f t="shared" si="1"/>
        <v>69.29475957717186</v>
      </c>
      <c r="M29" s="240">
        <f t="shared" si="2"/>
        <v>182.21244750897137</v>
      </c>
      <c r="O29" s="291">
        <v>6</v>
      </c>
      <c r="P29" s="291">
        <v>9</v>
      </c>
      <c r="Q29" s="292" t="s">
        <v>354</v>
      </c>
      <c r="R29" s="292" t="s">
        <v>355</v>
      </c>
      <c r="S29" s="293" t="s">
        <v>61</v>
      </c>
      <c r="T29" s="291">
        <v>12</v>
      </c>
      <c r="U29" s="294">
        <v>7</v>
      </c>
      <c r="V29" s="294">
        <v>5</v>
      </c>
    </row>
    <row r="30" spans="1:22" x14ac:dyDescent="0.25">
      <c r="A30" s="19">
        <v>28</v>
      </c>
      <c r="B30" s="281">
        <v>115</v>
      </c>
      <c r="C30" s="282" t="s">
        <v>619</v>
      </c>
      <c r="D30" s="283" t="s">
        <v>620</v>
      </c>
      <c r="F30" s="284">
        <v>6</v>
      </c>
      <c r="G30" s="285">
        <v>16</v>
      </c>
      <c r="H30" s="91" t="s">
        <v>59</v>
      </c>
      <c r="I30" s="286">
        <v>7</v>
      </c>
      <c r="J30" s="238">
        <f t="shared" si="0"/>
        <v>80.45109713208339</v>
      </c>
      <c r="K30" s="286">
        <v>5</v>
      </c>
      <c r="L30" s="238">
        <f t="shared" si="1"/>
        <v>100.2574989159953</v>
      </c>
      <c r="M30" s="240">
        <f t="shared" si="2"/>
        <v>180.70859604807868</v>
      </c>
      <c r="O30" s="291">
        <v>7</v>
      </c>
      <c r="P30" s="291" t="s">
        <v>233</v>
      </c>
      <c r="Q30" s="292" t="s">
        <v>90</v>
      </c>
      <c r="R30" s="292" t="s">
        <v>185</v>
      </c>
      <c r="S30" s="293" t="s">
        <v>61</v>
      </c>
      <c r="T30" s="291">
        <v>15</v>
      </c>
      <c r="U30" s="294">
        <v>5</v>
      </c>
      <c r="V30" s="294" t="s">
        <v>26</v>
      </c>
    </row>
    <row r="31" spans="1:22" x14ac:dyDescent="0.25">
      <c r="A31" s="19">
        <v>29</v>
      </c>
      <c r="B31" s="281">
        <v>4869</v>
      </c>
      <c r="C31" s="282" t="s">
        <v>98</v>
      </c>
      <c r="D31" s="283" t="s">
        <v>230</v>
      </c>
      <c r="F31" s="284">
        <v>3</v>
      </c>
      <c r="G31" s="285">
        <v>7</v>
      </c>
      <c r="H31" s="91" t="s">
        <v>119</v>
      </c>
      <c r="I31" s="286">
        <v>5</v>
      </c>
      <c r="J31" s="238">
        <f t="shared" si="0"/>
        <v>50.163544641054756</v>
      </c>
      <c r="K31" s="286">
        <v>2</v>
      </c>
      <c r="L31" s="238">
        <f t="shared" si="1"/>
        <v>112.91768793179949</v>
      </c>
      <c r="M31" s="240">
        <f t="shared" si="2"/>
        <v>163.08123257285425</v>
      </c>
      <c r="O31" s="291" t="s">
        <v>654</v>
      </c>
      <c r="P31" s="291" t="s">
        <v>291</v>
      </c>
      <c r="Q31" s="292" t="s">
        <v>102</v>
      </c>
      <c r="R31" s="292" t="s">
        <v>344</v>
      </c>
      <c r="S31" s="293" t="s">
        <v>61</v>
      </c>
      <c r="T31" s="291">
        <v>20</v>
      </c>
      <c r="U31" s="294" t="s">
        <v>25</v>
      </c>
      <c r="V31" s="294" t="s">
        <v>26</v>
      </c>
    </row>
    <row r="32" spans="1:22" x14ac:dyDescent="0.25">
      <c r="A32" s="19">
        <v>30</v>
      </c>
      <c r="B32" s="281"/>
      <c r="C32" s="282" t="s">
        <v>227</v>
      </c>
      <c r="D32" s="283" t="s">
        <v>228</v>
      </c>
      <c r="F32" s="284">
        <v>3</v>
      </c>
      <c r="G32" s="285">
        <v>7</v>
      </c>
      <c r="H32" s="91" t="s">
        <v>702</v>
      </c>
      <c r="I32" s="286">
        <v>4</v>
      </c>
      <c r="J32" s="238">
        <f t="shared" si="0"/>
        <v>69.29475957717186</v>
      </c>
      <c r="K32" s="286">
        <v>3</v>
      </c>
      <c r="L32" s="238">
        <f t="shared" si="1"/>
        <v>89.827410693301147</v>
      </c>
      <c r="M32" s="240">
        <f t="shared" si="2"/>
        <v>159.12217027047302</v>
      </c>
      <c r="O32" s="291" t="s">
        <v>654</v>
      </c>
      <c r="P32" s="291">
        <v>1874</v>
      </c>
      <c r="Q32" s="292" t="s">
        <v>665</v>
      </c>
      <c r="R32" s="292" t="s">
        <v>666</v>
      </c>
      <c r="S32" s="293" t="s">
        <v>61</v>
      </c>
      <c r="T32" s="291">
        <v>20</v>
      </c>
      <c r="U32" s="294" t="s">
        <v>25</v>
      </c>
      <c r="V32" s="294" t="s">
        <v>26</v>
      </c>
    </row>
    <row r="33" spans="1:22" x14ac:dyDescent="0.25">
      <c r="A33" s="19">
        <v>31</v>
      </c>
      <c r="B33" s="281" t="s">
        <v>578</v>
      </c>
      <c r="C33" s="282" t="s">
        <v>335</v>
      </c>
      <c r="D33" s="283" t="s">
        <v>719</v>
      </c>
      <c r="F33" s="284">
        <v>4</v>
      </c>
      <c r="G33" s="285">
        <v>7</v>
      </c>
      <c r="H33" s="91" t="s">
        <v>119</v>
      </c>
      <c r="I33" s="286">
        <v>4</v>
      </c>
      <c r="J33" s="238">
        <f t="shared" si="0"/>
        <v>69.29475957717186</v>
      </c>
      <c r="K33" s="286">
        <v>3</v>
      </c>
      <c r="L33" s="238">
        <f t="shared" si="1"/>
        <v>89.827410693301147</v>
      </c>
      <c r="M33" s="240">
        <f t="shared" si="2"/>
        <v>159.12217027047302</v>
      </c>
      <c r="O33" s="287">
        <v>1</v>
      </c>
      <c r="P33" s="287">
        <v>21</v>
      </c>
      <c r="Q33" s="288" t="s">
        <v>152</v>
      </c>
      <c r="R33" s="288" t="s">
        <v>357</v>
      </c>
      <c r="S33" s="289" t="s">
        <v>59</v>
      </c>
      <c r="T33" s="287">
        <v>2</v>
      </c>
      <c r="U33" s="290">
        <v>1</v>
      </c>
      <c r="V33" s="290">
        <v>1</v>
      </c>
    </row>
    <row r="34" spans="1:22" x14ac:dyDescent="0.25">
      <c r="A34" s="19">
        <v>32</v>
      </c>
      <c r="B34" s="281">
        <v>8507</v>
      </c>
      <c r="C34" s="282" t="s">
        <v>234</v>
      </c>
      <c r="D34" s="283" t="s">
        <v>685</v>
      </c>
      <c r="F34" s="284">
        <v>5</v>
      </c>
      <c r="G34" s="285">
        <v>12</v>
      </c>
      <c r="H34" s="91" t="s">
        <v>60</v>
      </c>
      <c r="I34" s="286">
        <v>5</v>
      </c>
      <c r="J34" s="238">
        <f t="shared" si="0"/>
        <v>85.677228752246961</v>
      </c>
      <c r="K34" s="286">
        <v>6</v>
      </c>
      <c r="L34" s="238">
        <f t="shared" si="1"/>
        <v>73.384833116532391</v>
      </c>
      <c r="M34" s="240">
        <f t="shared" si="2"/>
        <v>159.06206186877935</v>
      </c>
      <c r="O34" s="287">
        <v>2</v>
      </c>
      <c r="P34" s="287">
        <v>577</v>
      </c>
      <c r="Q34" s="288" t="s">
        <v>103</v>
      </c>
      <c r="R34" s="288" t="s">
        <v>667</v>
      </c>
      <c r="S34" s="289" t="s">
        <v>59</v>
      </c>
      <c r="T34" s="287">
        <v>7</v>
      </c>
      <c r="U34" s="290">
        <v>3</v>
      </c>
      <c r="V34" s="290">
        <v>4</v>
      </c>
    </row>
    <row r="35" spans="1:22" x14ac:dyDescent="0.25">
      <c r="A35" s="19">
        <v>33</v>
      </c>
      <c r="B35" s="281" t="s">
        <v>217</v>
      </c>
      <c r="C35" s="282" t="s">
        <v>135</v>
      </c>
      <c r="D35" s="283" t="s">
        <v>302</v>
      </c>
      <c r="F35" s="284">
        <v>5</v>
      </c>
      <c r="G35" s="285">
        <v>9</v>
      </c>
      <c r="H35" s="91" t="s">
        <v>58</v>
      </c>
      <c r="I35" s="286">
        <v>6</v>
      </c>
      <c r="J35" s="238">
        <f t="shared" ref="J35:J66" si="3">IF(OR(I35="DSQ",I35="RAF",I35="DNC",I35="DPG"),0,IF(OR(I35="DNS",I35="DNF"),100*(($G35-$G35+1)/$G35)+50*(LOG($G35/$G35)),100*(($G35-I35+1)/$G35)+50*(LOG($G35/I35))))</f>
        <v>53.249007397228503</v>
      </c>
      <c r="K35" s="286">
        <v>3</v>
      </c>
      <c r="L35" s="238">
        <f t="shared" ref="L35:L66" si="4">IF(OR(K35="DSQ",K35="RAF",K35="DNC",K35="DPG"),0,IF(OR(K35="DNS",K35="DNF"),100*(($G35-$G35+1)/$G35)+50*(LOG($G35/$G35)),100*(($G35-K35+1)/$G35)+50*(LOG($G35/K35))))</f>
        <v>101.6338405137609</v>
      </c>
      <c r="M35" s="240">
        <f t="shared" ref="M35:M66" si="5">J35+L35</f>
        <v>154.8828479109894</v>
      </c>
      <c r="O35" s="287">
        <v>3</v>
      </c>
      <c r="P35" s="287">
        <v>77</v>
      </c>
      <c r="Q35" s="288" t="s">
        <v>110</v>
      </c>
      <c r="R35" s="288" t="s">
        <v>668</v>
      </c>
      <c r="S35" s="289" t="s">
        <v>59</v>
      </c>
      <c r="T35" s="287">
        <v>8</v>
      </c>
      <c r="U35" s="290">
        <v>2</v>
      </c>
      <c r="V35" s="290">
        <v>6</v>
      </c>
    </row>
    <row r="36" spans="1:22" x14ac:dyDescent="0.25">
      <c r="A36" s="19">
        <v>34</v>
      </c>
      <c r="B36" s="281">
        <v>376</v>
      </c>
      <c r="C36" s="282" t="s">
        <v>314</v>
      </c>
      <c r="D36" s="283" t="s">
        <v>348</v>
      </c>
      <c r="F36" s="284">
        <v>7</v>
      </c>
      <c r="G36" s="285">
        <v>16</v>
      </c>
      <c r="H36" s="91" t="s">
        <v>59</v>
      </c>
      <c r="I36" s="286">
        <v>8</v>
      </c>
      <c r="J36" s="238">
        <f t="shared" si="3"/>
        <v>71.301499783199063</v>
      </c>
      <c r="K36" s="286">
        <v>7</v>
      </c>
      <c r="L36" s="238">
        <f t="shared" si="4"/>
        <v>80.45109713208339</v>
      </c>
      <c r="M36" s="240">
        <f t="shared" si="5"/>
        <v>151.75259691528245</v>
      </c>
      <c r="O36" s="287">
        <v>4</v>
      </c>
      <c r="P36" s="287" t="s">
        <v>669</v>
      </c>
      <c r="Q36" s="288" t="s">
        <v>494</v>
      </c>
      <c r="R36" s="288" t="s">
        <v>173</v>
      </c>
      <c r="S36" s="289" t="s">
        <v>59</v>
      </c>
      <c r="T36" s="287">
        <v>8</v>
      </c>
      <c r="U36" s="290">
        <v>5</v>
      </c>
      <c r="V36" s="290">
        <v>3</v>
      </c>
    </row>
    <row r="37" spans="1:22" x14ac:dyDescent="0.25">
      <c r="A37" s="19">
        <v>35</v>
      </c>
      <c r="B37" s="281">
        <v>2555</v>
      </c>
      <c r="C37" s="282" t="s">
        <v>160</v>
      </c>
      <c r="D37" s="283" t="s">
        <v>211</v>
      </c>
      <c r="F37" s="284">
        <v>7</v>
      </c>
      <c r="G37" s="285">
        <v>10</v>
      </c>
      <c r="H37" s="91" t="s">
        <v>63</v>
      </c>
      <c r="I37" s="286">
        <v>1</v>
      </c>
      <c r="J37" s="238">
        <f t="shared" si="3"/>
        <v>150</v>
      </c>
      <c r="K37" s="286" t="s">
        <v>26</v>
      </c>
      <c r="L37" s="238">
        <f t="shared" si="4"/>
        <v>0</v>
      </c>
      <c r="M37" s="240">
        <f t="shared" si="5"/>
        <v>150</v>
      </c>
      <c r="O37" s="287">
        <v>5</v>
      </c>
      <c r="P37" s="287">
        <v>13</v>
      </c>
      <c r="Q37" s="288" t="s">
        <v>347</v>
      </c>
      <c r="R37" s="288" t="s">
        <v>172</v>
      </c>
      <c r="S37" s="289" t="s">
        <v>59</v>
      </c>
      <c r="T37" s="287">
        <v>9</v>
      </c>
      <c r="U37" s="290">
        <v>7</v>
      </c>
      <c r="V37" s="290">
        <v>2</v>
      </c>
    </row>
    <row r="38" spans="1:22" x14ac:dyDescent="0.25">
      <c r="A38" s="19">
        <v>36</v>
      </c>
      <c r="B38" s="281">
        <v>464</v>
      </c>
      <c r="C38" s="282" t="s">
        <v>199</v>
      </c>
      <c r="D38" s="283" t="s">
        <v>319</v>
      </c>
      <c r="F38" s="284">
        <v>3</v>
      </c>
      <c r="G38" s="285">
        <v>7</v>
      </c>
      <c r="H38" s="91" t="s">
        <v>710</v>
      </c>
      <c r="I38" s="286">
        <v>6</v>
      </c>
      <c r="J38" s="238">
        <f t="shared" si="3"/>
        <v>31.91876805295923</v>
      </c>
      <c r="K38" s="286">
        <v>2</v>
      </c>
      <c r="L38" s="238">
        <f t="shared" si="4"/>
        <v>112.91768793179949</v>
      </c>
      <c r="M38" s="240">
        <f t="shared" si="5"/>
        <v>144.83645598475871</v>
      </c>
      <c r="O38" s="287">
        <v>6</v>
      </c>
      <c r="P38" s="287">
        <v>115</v>
      </c>
      <c r="Q38" s="288" t="s">
        <v>619</v>
      </c>
      <c r="R38" s="288" t="s">
        <v>620</v>
      </c>
      <c r="S38" s="289" t="s">
        <v>59</v>
      </c>
      <c r="T38" s="287">
        <v>12</v>
      </c>
      <c r="U38" s="290">
        <v>7</v>
      </c>
      <c r="V38" s="290">
        <v>5</v>
      </c>
    </row>
    <row r="39" spans="1:22" x14ac:dyDescent="0.25">
      <c r="A39" s="19">
        <v>37</v>
      </c>
      <c r="B39" s="281" t="s">
        <v>703</v>
      </c>
      <c r="C39" s="282" t="s">
        <v>470</v>
      </c>
      <c r="D39" s="283" t="s">
        <v>560</v>
      </c>
      <c r="F39" s="284">
        <v>4</v>
      </c>
      <c r="G39" s="285">
        <v>7</v>
      </c>
      <c r="H39" s="91" t="s">
        <v>702</v>
      </c>
      <c r="I39" s="286">
        <v>1</v>
      </c>
      <c r="J39" s="238">
        <f t="shared" si="3"/>
        <v>142.25490200071283</v>
      </c>
      <c r="K39" s="286" t="s">
        <v>26</v>
      </c>
      <c r="L39" s="238">
        <f t="shared" si="4"/>
        <v>0</v>
      </c>
      <c r="M39" s="240">
        <f t="shared" si="5"/>
        <v>142.25490200071283</v>
      </c>
      <c r="O39" s="287">
        <v>7</v>
      </c>
      <c r="P39" s="287">
        <v>376</v>
      </c>
      <c r="Q39" s="288" t="s">
        <v>314</v>
      </c>
      <c r="R39" s="288" t="s">
        <v>348</v>
      </c>
      <c r="S39" s="289" t="s">
        <v>59</v>
      </c>
      <c r="T39" s="287">
        <v>15</v>
      </c>
      <c r="U39" s="290">
        <v>8</v>
      </c>
      <c r="V39" s="290">
        <v>7</v>
      </c>
    </row>
    <row r="40" spans="1:22" x14ac:dyDescent="0.25">
      <c r="A40" s="19">
        <v>38</v>
      </c>
      <c r="B40" s="281" t="s">
        <v>720</v>
      </c>
      <c r="C40" s="282" t="s">
        <v>124</v>
      </c>
      <c r="D40" s="283" t="s">
        <v>721</v>
      </c>
      <c r="F40" s="284">
        <v>5</v>
      </c>
      <c r="G40" s="285">
        <v>7</v>
      </c>
      <c r="H40" s="91" t="s">
        <v>119</v>
      </c>
      <c r="I40" s="286">
        <v>3</v>
      </c>
      <c r="J40" s="238">
        <f t="shared" si="3"/>
        <v>89.827410693301147</v>
      </c>
      <c r="K40" s="286">
        <v>5</v>
      </c>
      <c r="L40" s="238">
        <f t="shared" si="4"/>
        <v>50.163544641054756</v>
      </c>
      <c r="M40" s="240">
        <f t="shared" si="5"/>
        <v>139.9909553343559</v>
      </c>
      <c r="O40" s="287">
        <v>8</v>
      </c>
      <c r="P40" s="287">
        <v>62</v>
      </c>
      <c r="Q40" s="288" t="s">
        <v>109</v>
      </c>
      <c r="R40" s="288" t="s">
        <v>627</v>
      </c>
      <c r="S40" s="289" t="s">
        <v>59</v>
      </c>
      <c r="T40" s="287">
        <v>17</v>
      </c>
      <c r="U40" s="290">
        <v>6</v>
      </c>
      <c r="V40" s="290">
        <v>11</v>
      </c>
    </row>
    <row r="41" spans="1:22" x14ac:dyDescent="0.25">
      <c r="A41" s="19">
        <v>39</v>
      </c>
      <c r="B41" s="281" t="s">
        <v>650</v>
      </c>
      <c r="C41" s="282" t="s">
        <v>106</v>
      </c>
      <c r="D41" s="283" t="s">
        <v>180</v>
      </c>
      <c r="F41" s="284">
        <v>4</v>
      </c>
      <c r="G41" s="285">
        <v>10</v>
      </c>
      <c r="H41" s="91" t="s">
        <v>63</v>
      </c>
      <c r="I41" s="286">
        <v>7</v>
      </c>
      <c r="J41" s="238">
        <f t="shared" si="3"/>
        <v>47.745097999287161</v>
      </c>
      <c r="K41" s="286">
        <v>4</v>
      </c>
      <c r="L41" s="238">
        <f t="shared" si="4"/>
        <v>89.897000433601875</v>
      </c>
      <c r="M41" s="240">
        <f t="shared" si="5"/>
        <v>137.64209843288904</v>
      </c>
      <c r="O41" s="287">
        <v>9</v>
      </c>
      <c r="P41" s="287">
        <v>125</v>
      </c>
      <c r="Q41" s="288" t="s">
        <v>108</v>
      </c>
      <c r="R41" s="288" t="s">
        <v>670</v>
      </c>
      <c r="S41" s="289" t="s">
        <v>59</v>
      </c>
      <c r="T41" s="287">
        <v>17</v>
      </c>
      <c r="U41" s="290">
        <v>9</v>
      </c>
      <c r="V41" s="290">
        <v>8</v>
      </c>
    </row>
    <row r="42" spans="1:22" x14ac:dyDescent="0.25">
      <c r="A42" s="19">
        <v>40</v>
      </c>
      <c r="B42" s="281" t="s">
        <v>662</v>
      </c>
      <c r="C42" s="282" t="s">
        <v>113</v>
      </c>
      <c r="D42" s="283" t="s">
        <v>663</v>
      </c>
      <c r="F42" s="284">
        <v>4</v>
      </c>
      <c r="G42" s="285">
        <v>9</v>
      </c>
      <c r="H42" s="91" t="s">
        <v>61</v>
      </c>
      <c r="I42" s="286">
        <v>6</v>
      </c>
      <c r="J42" s="238">
        <f t="shared" si="3"/>
        <v>53.249007397228503</v>
      </c>
      <c r="K42" s="286">
        <v>4</v>
      </c>
      <c r="L42" s="238">
        <f t="shared" si="4"/>
        <v>84.275792572234778</v>
      </c>
      <c r="M42" s="240">
        <f t="shared" si="5"/>
        <v>137.52479996946329</v>
      </c>
      <c r="O42" s="287">
        <v>10</v>
      </c>
      <c r="P42" s="287">
        <v>16</v>
      </c>
      <c r="Q42" s="288" t="s">
        <v>126</v>
      </c>
      <c r="R42" s="288" t="s">
        <v>224</v>
      </c>
      <c r="S42" s="289" t="s">
        <v>59</v>
      </c>
      <c r="T42" s="287">
        <v>22</v>
      </c>
      <c r="U42" s="290">
        <v>12</v>
      </c>
      <c r="V42" s="290">
        <v>10</v>
      </c>
    </row>
    <row r="43" spans="1:22" x14ac:dyDescent="0.25">
      <c r="A43" s="19">
        <v>41</v>
      </c>
      <c r="B43" s="281">
        <v>2722</v>
      </c>
      <c r="C43" s="282" t="s">
        <v>121</v>
      </c>
      <c r="D43" s="283" t="s">
        <v>651</v>
      </c>
      <c r="F43" s="284">
        <v>5</v>
      </c>
      <c r="G43" s="285">
        <v>10</v>
      </c>
      <c r="H43" s="91" t="s">
        <v>63</v>
      </c>
      <c r="I43" s="286">
        <v>6</v>
      </c>
      <c r="J43" s="238">
        <f t="shared" si="3"/>
        <v>61.092437480817821</v>
      </c>
      <c r="K43" s="286">
        <v>5</v>
      </c>
      <c r="L43" s="238">
        <f t="shared" si="4"/>
        <v>75.051499783199063</v>
      </c>
      <c r="M43" s="240">
        <f t="shared" si="5"/>
        <v>136.14393726401687</v>
      </c>
      <c r="O43" s="287">
        <v>11</v>
      </c>
      <c r="P43" s="287">
        <v>22</v>
      </c>
      <c r="Q43" s="288" t="s">
        <v>176</v>
      </c>
      <c r="R43" s="288" t="s">
        <v>671</v>
      </c>
      <c r="S43" s="289" t="s">
        <v>59</v>
      </c>
      <c r="T43" s="287">
        <v>23</v>
      </c>
      <c r="U43" s="290">
        <v>14</v>
      </c>
      <c r="V43" s="290">
        <v>9</v>
      </c>
    </row>
    <row r="44" spans="1:22" x14ac:dyDescent="0.25">
      <c r="A44" s="19">
        <v>42</v>
      </c>
      <c r="B44" s="281">
        <v>4595</v>
      </c>
      <c r="C44" s="282" t="s">
        <v>188</v>
      </c>
      <c r="D44" s="283" t="s">
        <v>652</v>
      </c>
      <c r="F44" s="284">
        <v>6</v>
      </c>
      <c r="G44" s="285">
        <v>10</v>
      </c>
      <c r="H44" s="91" t="s">
        <v>63</v>
      </c>
      <c r="I44" s="286">
        <v>5</v>
      </c>
      <c r="J44" s="238">
        <f t="shared" si="3"/>
        <v>75.051499783199063</v>
      </c>
      <c r="K44" s="286">
        <v>6</v>
      </c>
      <c r="L44" s="238">
        <f t="shared" si="4"/>
        <v>61.092437480817821</v>
      </c>
      <c r="M44" s="240">
        <f t="shared" si="5"/>
        <v>136.14393726401687</v>
      </c>
      <c r="O44" s="287">
        <v>12</v>
      </c>
      <c r="P44" s="287" t="s">
        <v>672</v>
      </c>
      <c r="Q44" s="288" t="s">
        <v>498</v>
      </c>
      <c r="R44" s="288" t="s">
        <v>673</v>
      </c>
      <c r="S44" s="289" t="s">
        <v>59</v>
      </c>
      <c r="T44" s="287">
        <v>26</v>
      </c>
      <c r="U44" s="290">
        <v>14</v>
      </c>
      <c r="V44" s="290">
        <v>12</v>
      </c>
    </row>
    <row r="45" spans="1:22" x14ac:dyDescent="0.25">
      <c r="A45" s="19">
        <v>43</v>
      </c>
      <c r="B45" s="281">
        <v>62</v>
      </c>
      <c r="C45" s="282" t="s">
        <v>109</v>
      </c>
      <c r="D45" s="283" t="s">
        <v>627</v>
      </c>
      <c r="F45" s="284">
        <v>8</v>
      </c>
      <c r="G45" s="285">
        <v>16</v>
      </c>
      <c r="H45" s="91" t="s">
        <v>59</v>
      </c>
      <c r="I45" s="286">
        <v>6</v>
      </c>
      <c r="J45" s="238">
        <f t="shared" si="3"/>
        <v>90.048436613614058</v>
      </c>
      <c r="K45" s="286">
        <v>11</v>
      </c>
      <c r="L45" s="238">
        <f t="shared" si="4"/>
        <v>45.63636487488499</v>
      </c>
      <c r="M45" s="240">
        <f t="shared" si="5"/>
        <v>135.68480148849903</v>
      </c>
      <c r="O45" s="287">
        <v>13</v>
      </c>
      <c r="P45" s="287" t="s">
        <v>674</v>
      </c>
      <c r="Q45" s="288" t="s">
        <v>675</v>
      </c>
      <c r="R45" s="288" t="s">
        <v>611</v>
      </c>
      <c r="S45" s="289" t="s">
        <v>59</v>
      </c>
      <c r="T45" s="287">
        <v>27</v>
      </c>
      <c r="U45" s="290">
        <v>10</v>
      </c>
      <c r="V45" s="290" t="s">
        <v>26</v>
      </c>
    </row>
    <row r="46" spans="1:22" x14ac:dyDescent="0.25">
      <c r="A46" s="19">
        <v>44</v>
      </c>
      <c r="B46" s="281">
        <v>125</v>
      </c>
      <c r="C46" s="282" t="s">
        <v>108</v>
      </c>
      <c r="D46" s="283" t="s">
        <v>670</v>
      </c>
      <c r="F46" s="284">
        <v>9</v>
      </c>
      <c r="G46" s="285">
        <v>16</v>
      </c>
      <c r="H46" s="91" t="s">
        <v>59</v>
      </c>
      <c r="I46" s="286">
        <v>9</v>
      </c>
      <c r="J46" s="238">
        <f t="shared" si="3"/>
        <v>62.493873660829991</v>
      </c>
      <c r="K46" s="286">
        <v>8</v>
      </c>
      <c r="L46" s="238">
        <f t="shared" si="4"/>
        <v>71.301499783199063</v>
      </c>
      <c r="M46" s="240">
        <f t="shared" si="5"/>
        <v>133.79537344402905</v>
      </c>
      <c r="O46" s="287">
        <v>14</v>
      </c>
      <c r="P46" s="287" t="s">
        <v>676</v>
      </c>
      <c r="Q46" s="288" t="s">
        <v>220</v>
      </c>
      <c r="R46" s="288" t="s">
        <v>221</v>
      </c>
      <c r="S46" s="289" t="s">
        <v>59</v>
      </c>
      <c r="T46" s="287">
        <v>28</v>
      </c>
      <c r="U46" s="290">
        <v>15</v>
      </c>
      <c r="V46" s="290">
        <v>13</v>
      </c>
    </row>
    <row r="47" spans="1:22" x14ac:dyDescent="0.25">
      <c r="A47" s="19">
        <v>45</v>
      </c>
      <c r="B47" s="281" t="s">
        <v>711</v>
      </c>
      <c r="C47" s="282" t="s">
        <v>149</v>
      </c>
      <c r="D47" s="283" t="s">
        <v>226</v>
      </c>
      <c r="F47" s="284">
        <v>4</v>
      </c>
      <c r="G47" s="285">
        <v>7</v>
      </c>
      <c r="H47" s="91" t="s">
        <v>710</v>
      </c>
      <c r="I47" s="286">
        <v>2</v>
      </c>
      <c r="J47" s="238">
        <f t="shared" si="3"/>
        <v>112.91768793179949</v>
      </c>
      <c r="K47" s="286" t="s">
        <v>25</v>
      </c>
      <c r="L47" s="238">
        <f t="shared" si="4"/>
        <v>14.285714285714285</v>
      </c>
      <c r="M47" s="240">
        <f t="shared" si="5"/>
        <v>127.20340221751377</v>
      </c>
      <c r="O47" s="287">
        <v>15</v>
      </c>
      <c r="P47" s="287">
        <v>10</v>
      </c>
      <c r="Q47" s="288" t="s">
        <v>349</v>
      </c>
      <c r="R47" s="288" t="s">
        <v>350</v>
      </c>
      <c r="S47" s="289" t="s">
        <v>59</v>
      </c>
      <c r="T47" s="287">
        <v>28</v>
      </c>
      <c r="U47" s="290">
        <v>13</v>
      </c>
      <c r="V47" s="290">
        <v>15</v>
      </c>
    </row>
    <row r="48" spans="1:22" x14ac:dyDescent="0.25">
      <c r="A48" s="19">
        <v>46</v>
      </c>
      <c r="B48" s="281" t="s">
        <v>664</v>
      </c>
      <c r="C48" s="282" t="s">
        <v>606</v>
      </c>
      <c r="D48" s="283" t="s">
        <v>607</v>
      </c>
      <c r="F48" s="284">
        <v>5</v>
      </c>
      <c r="G48" s="285">
        <v>9</v>
      </c>
      <c r="H48" s="91" t="s">
        <v>61</v>
      </c>
      <c r="I48" s="286">
        <v>2</v>
      </c>
      <c r="J48" s="238">
        <f t="shared" si="3"/>
        <v>121.54951457765607</v>
      </c>
      <c r="K48" s="286" t="s">
        <v>26</v>
      </c>
      <c r="L48" s="238">
        <f t="shared" si="4"/>
        <v>0</v>
      </c>
      <c r="M48" s="240">
        <f t="shared" si="5"/>
        <v>121.54951457765607</v>
      </c>
      <c r="O48" s="287">
        <v>16</v>
      </c>
      <c r="P48" s="287" t="s">
        <v>677</v>
      </c>
      <c r="Q48" s="288" t="s">
        <v>316</v>
      </c>
      <c r="R48" s="288" t="s">
        <v>351</v>
      </c>
      <c r="S48" s="289" t="s">
        <v>59</v>
      </c>
      <c r="T48" s="287">
        <v>30</v>
      </c>
      <c r="U48" s="290">
        <v>16</v>
      </c>
      <c r="V48" s="290">
        <v>14</v>
      </c>
    </row>
    <row r="49" spans="1:24" x14ac:dyDescent="0.25">
      <c r="A49" s="19">
        <v>47</v>
      </c>
      <c r="B49" s="281" t="s">
        <v>704</v>
      </c>
      <c r="C49" s="282" t="s">
        <v>705</v>
      </c>
      <c r="D49" s="283" t="s">
        <v>706</v>
      </c>
      <c r="F49" s="284">
        <v>5</v>
      </c>
      <c r="G49" s="285">
        <v>7</v>
      </c>
      <c r="H49" s="91" t="s">
        <v>702</v>
      </c>
      <c r="I49" s="286">
        <v>5</v>
      </c>
      <c r="J49" s="238">
        <f t="shared" si="3"/>
        <v>50.163544641054756</v>
      </c>
      <c r="K49" s="286">
        <v>4</v>
      </c>
      <c r="L49" s="238">
        <f t="shared" si="4"/>
        <v>69.29475957717186</v>
      </c>
      <c r="M49" s="240">
        <f t="shared" si="5"/>
        <v>119.45830421822662</v>
      </c>
      <c r="O49" s="291">
        <v>1</v>
      </c>
      <c r="P49" s="291" t="s">
        <v>678</v>
      </c>
      <c r="Q49" s="292" t="s">
        <v>679</v>
      </c>
      <c r="R49" s="292" t="s">
        <v>680</v>
      </c>
      <c r="S49" s="293" t="s">
        <v>60</v>
      </c>
      <c r="T49" s="291">
        <v>2</v>
      </c>
      <c r="U49" s="294">
        <v>1</v>
      </c>
      <c r="V49" s="294">
        <v>1</v>
      </c>
    </row>
    <row r="50" spans="1:24" x14ac:dyDescent="0.25">
      <c r="A50" s="19">
        <v>48</v>
      </c>
      <c r="B50" s="281" t="s">
        <v>644</v>
      </c>
      <c r="C50" s="282" t="s">
        <v>137</v>
      </c>
      <c r="D50" s="283" t="s">
        <v>208</v>
      </c>
      <c r="F50" s="284">
        <v>3</v>
      </c>
      <c r="G50" s="285">
        <v>5</v>
      </c>
      <c r="H50" s="91" t="s">
        <v>64</v>
      </c>
      <c r="I50" s="286">
        <v>4</v>
      </c>
      <c r="J50" s="238">
        <f t="shared" si="3"/>
        <v>44.845500650402819</v>
      </c>
      <c r="K50" s="286">
        <v>3</v>
      </c>
      <c r="L50" s="238">
        <f t="shared" si="4"/>
        <v>71.092437480817821</v>
      </c>
      <c r="M50" s="240">
        <f t="shared" si="5"/>
        <v>115.93793813122065</v>
      </c>
      <c r="O50" s="291">
        <v>2</v>
      </c>
      <c r="P50" s="291" t="s">
        <v>681</v>
      </c>
      <c r="Q50" s="292" t="s">
        <v>147</v>
      </c>
      <c r="R50" s="292" t="s">
        <v>182</v>
      </c>
      <c r="S50" s="293" t="s">
        <v>60</v>
      </c>
      <c r="T50" s="291">
        <v>6</v>
      </c>
      <c r="U50" s="294">
        <v>2</v>
      </c>
      <c r="V50" s="294">
        <v>4</v>
      </c>
    </row>
    <row r="51" spans="1:24" x14ac:dyDescent="0.25">
      <c r="A51" s="19">
        <v>49</v>
      </c>
      <c r="B51" s="281">
        <v>1912</v>
      </c>
      <c r="C51" s="282" t="s">
        <v>686</v>
      </c>
      <c r="D51" s="283" t="s">
        <v>687</v>
      </c>
      <c r="F51" s="284">
        <v>6</v>
      </c>
      <c r="G51" s="285">
        <v>12</v>
      </c>
      <c r="H51" s="91" t="s">
        <v>60</v>
      </c>
      <c r="I51" s="286">
        <v>10</v>
      </c>
      <c r="J51" s="238">
        <f t="shared" si="3"/>
        <v>28.959062302381241</v>
      </c>
      <c r="K51" s="286">
        <v>5</v>
      </c>
      <c r="L51" s="238">
        <f t="shared" si="4"/>
        <v>85.677228752246961</v>
      </c>
      <c r="M51" s="240">
        <f t="shared" si="5"/>
        <v>114.6362910546282</v>
      </c>
      <c r="O51" s="291">
        <v>3</v>
      </c>
      <c r="P51" s="291" t="s">
        <v>682</v>
      </c>
      <c r="Q51" s="292" t="s">
        <v>345</v>
      </c>
      <c r="R51" s="292" t="s">
        <v>352</v>
      </c>
      <c r="S51" s="293" t="s">
        <v>60</v>
      </c>
      <c r="T51" s="291">
        <v>7</v>
      </c>
      <c r="U51" s="294">
        <v>4</v>
      </c>
      <c r="V51" s="294">
        <v>3</v>
      </c>
      <c r="W51" s="18"/>
      <c r="X51" s="18"/>
    </row>
    <row r="52" spans="1:24" x14ac:dyDescent="0.25">
      <c r="A52" s="19">
        <v>50</v>
      </c>
      <c r="B52" s="281" t="s">
        <v>690</v>
      </c>
      <c r="C52" s="282" t="s">
        <v>134</v>
      </c>
      <c r="D52" s="283" t="s">
        <v>225</v>
      </c>
      <c r="F52" s="284">
        <v>8</v>
      </c>
      <c r="G52" s="285">
        <v>12</v>
      </c>
      <c r="H52" s="91" t="s">
        <v>60</v>
      </c>
      <c r="I52" s="286">
        <v>3</v>
      </c>
      <c r="J52" s="238">
        <f t="shared" si="3"/>
        <v>113.43633289973147</v>
      </c>
      <c r="K52" s="286" t="s">
        <v>26</v>
      </c>
      <c r="L52" s="238">
        <f t="shared" si="4"/>
        <v>0</v>
      </c>
      <c r="M52" s="240">
        <f t="shared" si="5"/>
        <v>113.43633289973147</v>
      </c>
      <c r="O52" s="291">
        <v>4</v>
      </c>
      <c r="P52" s="291" t="s">
        <v>683</v>
      </c>
      <c r="Q52" s="292" t="s">
        <v>202</v>
      </c>
      <c r="R52" s="292" t="s">
        <v>684</v>
      </c>
      <c r="S52" s="293" t="s">
        <v>60</v>
      </c>
      <c r="T52" s="291">
        <v>8</v>
      </c>
      <c r="U52" s="294">
        <v>6</v>
      </c>
      <c r="V52" s="294">
        <v>2</v>
      </c>
      <c r="W52" s="18"/>
      <c r="X52" s="18"/>
    </row>
    <row r="53" spans="1:24" x14ac:dyDescent="0.25">
      <c r="A53" s="19">
        <v>51</v>
      </c>
      <c r="B53" s="281" t="s">
        <v>688</v>
      </c>
      <c r="C53" s="282" t="s">
        <v>114</v>
      </c>
      <c r="D53" s="283" t="s">
        <v>689</v>
      </c>
      <c r="F53" s="284">
        <v>7</v>
      </c>
      <c r="G53" s="285">
        <v>12</v>
      </c>
      <c r="H53" s="91" t="s">
        <v>60</v>
      </c>
      <c r="I53" s="286">
        <v>8</v>
      </c>
      <c r="J53" s="238">
        <f t="shared" si="3"/>
        <v>50.471229619450732</v>
      </c>
      <c r="K53" s="286">
        <v>7</v>
      </c>
      <c r="L53" s="238">
        <f t="shared" si="4"/>
        <v>61.704160301668395</v>
      </c>
      <c r="M53" s="240">
        <f t="shared" si="5"/>
        <v>112.17538992111912</v>
      </c>
      <c r="O53" s="291">
        <v>5</v>
      </c>
      <c r="P53" s="291">
        <v>8507</v>
      </c>
      <c r="Q53" s="292" t="s">
        <v>234</v>
      </c>
      <c r="R53" s="292" t="s">
        <v>685</v>
      </c>
      <c r="S53" s="293" t="s">
        <v>60</v>
      </c>
      <c r="T53" s="291">
        <v>11</v>
      </c>
      <c r="U53" s="294">
        <v>5</v>
      </c>
      <c r="V53" s="294">
        <v>6</v>
      </c>
      <c r="W53" s="18"/>
      <c r="X53" s="18"/>
    </row>
    <row r="54" spans="1:24" x14ac:dyDescent="0.25">
      <c r="A54" s="19">
        <v>52</v>
      </c>
      <c r="B54" s="281">
        <v>9</v>
      </c>
      <c r="C54" s="282" t="s">
        <v>354</v>
      </c>
      <c r="D54" s="283" t="s">
        <v>355</v>
      </c>
      <c r="F54" s="284">
        <v>6</v>
      </c>
      <c r="G54" s="285">
        <v>9</v>
      </c>
      <c r="H54" s="91" t="s">
        <v>61</v>
      </c>
      <c r="I54" s="286">
        <v>7</v>
      </c>
      <c r="J54" s="238">
        <f t="shared" si="3"/>
        <v>38.790556804586728</v>
      </c>
      <c r="K54" s="286">
        <v>5</v>
      </c>
      <c r="L54" s="238">
        <f t="shared" si="4"/>
        <v>68.319180810720866</v>
      </c>
      <c r="M54" s="240">
        <f t="shared" si="5"/>
        <v>107.10973761530759</v>
      </c>
      <c r="O54" s="291">
        <v>6</v>
      </c>
      <c r="P54" s="291">
        <v>1912</v>
      </c>
      <c r="Q54" s="292" t="s">
        <v>686</v>
      </c>
      <c r="R54" s="292" t="s">
        <v>687</v>
      </c>
      <c r="S54" s="293" t="s">
        <v>60</v>
      </c>
      <c r="T54" s="291">
        <v>15</v>
      </c>
      <c r="U54" s="294">
        <v>10</v>
      </c>
      <c r="V54" s="294">
        <v>5</v>
      </c>
      <c r="W54" s="18"/>
      <c r="X54" s="18"/>
    </row>
    <row r="55" spans="1:24" x14ac:dyDescent="0.25">
      <c r="A55" s="19">
        <v>53</v>
      </c>
      <c r="B55" s="281">
        <v>16</v>
      </c>
      <c r="C55" s="282" t="s">
        <v>126</v>
      </c>
      <c r="D55" s="283" t="s">
        <v>224</v>
      </c>
      <c r="F55" s="284">
        <v>10</v>
      </c>
      <c r="G55" s="285">
        <v>16</v>
      </c>
      <c r="H55" s="91" t="s">
        <v>59</v>
      </c>
      <c r="I55" s="286">
        <v>12</v>
      </c>
      <c r="J55" s="238">
        <f t="shared" si="3"/>
        <v>37.496936830414995</v>
      </c>
      <c r="K55" s="286">
        <v>10</v>
      </c>
      <c r="L55" s="238">
        <f t="shared" si="4"/>
        <v>53.955999132796236</v>
      </c>
      <c r="M55" s="240">
        <f t="shared" si="5"/>
        <v>91.452935963211232</v>
      </c>
      <c r="O55" s="291">
        <v>7</v>
      </c>
      <c r="P55" s="291" t="s">
        <v>688</v>
      </c>
      <c r="Q55" s="292" t="s">
        <v>114</v>
      </c>
      <c r="R55" s="292" t="s">
        <v>689</v>
      </c>
      <c r="S55" s="293" t="s">
        <v>60</v>
      </c>
      <c r="T55" s="291">
        <v>15</v>
      </c>
      <c r="U55" s="294">
        <v>8</v>
      </c>
      <c r="V55" s="294">
        <v>7</v>
      </c>
      <c r="W55" s="18"/>
      <c r="X55" s="18"/>
    </row>
    <row r="56" spans="1:24" x14ac:dyDescent="0.25">
      <c r="A56" s="19">
        <v>54</v>
      </c>
      <c r="B56" s="281" t="s">
        <v>143</v>
      </c>
      <c r="C56" s="282" t="s">
        <v>575</v>
      </c>
      <c r="D56" s="283" t="s">
        <v>645</v>
      </c>
      <c r="F56" s="284">
        <v>4</v>
      </c>
      <c r="G56" s="285">
        <v>5</v>
      </c>
      <c r="H56" s="91" t="s">
        <v>64</v>
      </c>
      <c r="I56" s="286">
        <v>3</v>
      </c>
      <c r="J56" s="238">
        <f t="shared" si="3"/>
        <v>71.092437480817821</v>
      </c>
      <c r="K56" s="286">
        <v>5</v>
      </c>
      <c r="L56" s="238">
        <f t="shared" si="4"/>
        <v>20</v>
      </c>
      <c r="M56" s="240">
        <f t="shared" si="5"/>
        <v>91.092437480817821</v>
      </c>
      <c r="O56" s="291">
        <v>8</v>
      </c>
      <c r="P56" s="291" t="s">
        <v>690</v>
      </c>
      <c r="Q56" s="292" t="s">
        <v>134</v>
      </c>
      <c r="R56" s="292" t="s">
        <v>225</v>
      </c>
      <c r="S56" s="293" t="s">
        <v>60</v>
      </c>
      <c r="T56" s="291">
        <v>16</v>
      </c>
      <c r="U56" s="294">
        <v>3</v>
      </c>
      <c r="V56" s="294" t="s">
        <v>26</v>
      </c>
      <c r="W56" s="18"/>
      <c r="X56" s="18"/>
    </row>
    <row r="57" spans="1:24" x14ac:dyDescent="0.25">
      <c r="A57" s="19">
        <v>55</v>
      </c>
      <c r="B57" s="281" t="s">
        <v>691</v>
      </c>
      <c r="C57" s="282" t="s">
        <v>692</v>
      </c>
      <c r="D57" s="283" t="s">
        <v>693</v>
      </c>
      <c r="F57" s="284">
        <v>9</v>
      </c>
      <c r="G57" s="285">
        <v>12</v>
      </c>
      <c r="H57" s="91" t="s">
        <v>60</v>
      </c>
      <c r="I57" s="286">
        <v>9</v>
      </c>
      <c r="J57" s="238">
        <f t="shared" si="3"/>
        <v>39.580270163748324</v>
      </c>
      <c r="K57" s="286">
        <v>8</v>
      </c>
      <c r="L57" s="238">
        <f t="shared" si="4"/>
        <v>50.471229619450732</v>
      </c>
      <c r="M57" s="240">
        <f t="shared" si="5"/>
        <v>90.051499783199063</v>
      </c>
      <c r="O57" s="291">
        <v>9</v>
      </c>
      <c r="P57" s="291" t="s">
        <v>691</v>
      </c>
      <c r="Q57" s="292" t="s">
        <v>692</v>
      </c>
      <c r="R57" s="292" t="s">
        <v>693</v>
      </c>
      <c r="S57" s="293" t="s">
        <v>60</v>
      </c>
      <c r="T57" s="291">
        <v>17</v>
      </c>
      <c r="U57" s="294">
        <v>9</v>
      </c>
      <c r="V57" s="294">
        <v>8</v>
      </c>
      <c r="W57" s="18"/>
      <c r="X57" s="18"/>
    </row>
    <row r="58" spans="1:24" x14ac:dyDescent="0.25">
      <c r="A58" s="19">
        <v>56</v>
      </c>
      <c r="B58" s="281" t="s">
        <v>130</v>
      </c>
      <c r="C58" s="282" t="s">
        <v>116</v>
      </c>
      <c r="D58" s="283" t="s">
        <v>646</v>
      </c>
      <c r="F58" s="284">
        <v>5</v>
      </c>
      <c r="G58" s="285">
        <v>5</v>
      </c>
      <c r="H58" s="91" t="s">
        <v>64</v>
      </c>
      <c r="I58" s="286">
        <v>4</v>
      </c>
      <c r="J58" s="238">
        <f t="shared" si="3"/>
        <v>44.845500650402819</v>
      </c>
      <c r="K58" s="286">
        <v>4</v>
      </c>
      <c r="L58" s="238">
        <f t="shared" si="4"/>
        <v>44.845500650402819</v>
      </c>
      <c r="M58" s="240">
        <f t="shared" si="5"/>
        <v>89.691001300805638</v>
      </c>
      <c r="O58" s="291">
        <v>10</v>
      </c>
      <c r="P58" s="291" t="s">
        <v>694</v>
      </c>
      <c r="Q58" s="292" t="s">
        <v>378</v>
      </c>
      <c r="R58" s="292" t="s">
        <v>695</v>
      </c>
      <c r="S58" s="293" t="s">
        <v>60</v>
      </c>
      <c r="T58" s="291">
        <v>20</v>
      </c>
      <c r="U58" s="294">
        <v>7</v>
      </c>
      <c r="V58" s="294" t="s">
        <v>26</v>
      </c>
    </row>
    <row r="59" spans="1:24" x14ac:dyDescent="0.25">
      <c r="A59" s="19">
        <v>57</v>
      </c>
      <c r="B59" s="281">
        <v>22</v>
      </c>
      <c r="C59" s="282" t="s">
        <v>176</v>
      </c>
      <c r="D59" s="283" t="s">
        <v>671</v>
      </c>
      <c r="F59" s="284">
        <v>11</v>
      </c>
      <c r="G59" s="285">
        <v>16</v>
      </c>
      <c r="H59" s="91" t="s">
        <v>59</v>
      </c>
      <c r="I59" s="286">
        <v>14</v>
      </c>
      <c r="J59" s="238">
        <f t="shared" si="3"/>
        <v>21.649597348884335</v>
      </c>
      <c r="K59" s="286">
        <v>9</v>
      </c>
      <c r="L59" s="238">
        <f t="shared" si="4"/>
        <v>62.493873660829991</v>
      </c>
      <c r="M59" s="240">
        <f t="shared" si="5"/>
        <v>84.143471009714318</v>
      </c>
      <c r="O59" s="291">
        <v>11</v>
      </c>
      <c r="P59" s="291" t="s">
        <v>696</v>
      </c>
      <c r="Q59" s="292" t="s">
        <v>697</v>
      </c>
      <c r="R59" s="292" t="s">
        <v>698</v>
      </c>
      <c r="S59" s="293" t="s">
        <v>60</v>
      </c>
      <c r="T59" s="291">
        <v>20</v>
      </c>
      <c r="U59" s="294">
        <v>11</v>
      </c>
      <c r="V59" s="294">
        <v>9</v>
      </c>
    </row>
    <row r="60" spans="1:24" x14ac:dyDescent="0.25">
      <c r="A60" s="19">
        <v>58</v>
      </c>
      <c r="B60" s="281" t="s">
        <v>300</v>
      </c>
      <c r="C60" s="282" t="s">
        <v>301</v>
      </c>
      <c r="D60" s="283" t="s">
        <v>218</v>
      </c>
      <c r="F60" s="284">
        <v>6</v>
      </c>
      <c r="G60" s="285">
        <v>9</v>
      </c>
      <c r="H60" s="91" t="s">
        <v>58</v>
      </c>
      <c r="I60" s="286">
        <v>5</v>
      </c>
      <c r="J60" s="238">
        <f t="shared" si="3"/>
        <v>68.319180810720866</v>
      </c>
      <c r="K60" s="286" t="s">
        <v>25</v>
      </c>
      <c r="L60" s="238">
        <f t="shared" si="4"/>
        <v>11.111111111111111</v>
      </c>
      <c r="M60" s="240">
        <f t="shared" si="5"/>
        <v>79.43029192183198</v>
      </c>
      <c r="O60" s="291" t="s">
        <v>654</v>
      </c>
      <c r="P60" s="291">
        <v>7020</v>
      </c>
      <c r="Q60" s="292" t="s">
        <v>699</v>
      </c>
      <c r="R60" s="292" t="s">
        <v>700</v>
      </c>
      <c r="S60" s="293" t="s">
        <v>60</v>
      </c>
      <c r="T60" s="291">
        <v>26</v>
      </c>
      <c r="U60" s="294" t="s">
        <v>25</v>
      </c>
      <c r="V60" s="294" t="s">
        <v>26</v>
      </c>
    </row>
    <row r="61" spans="1:24" x14ac:dyDescent="0.25">
      <c r="A61" s="19">
        <v>59</v>
      </c>
      <c r="B61" s="281">
        <v>5978</v>
      </c>
      <c r="C61" s="282" t="s">
        <v>97</v>
      </c>
      <c r="D61" s="283" t="s">
        <v>353</v>
      </c>
      <c r="F61" s="284">
        <v>8</v>
      </c>
      <c r="G61" s="285">
        <v>10</v>
      </c>
      <c r="H61" s="91" t="s">
        <v>63</v>
      </c>
      <c r="I61" s="286">
        <v>9</v>
      </c>
      <c r="J61" s="238">
        <f t="shared" si="3"/>
        <v>22.287874528033758</v>
      </c>
      <c r="K61" s="286">
        <v>7</v>
      </c>
      <c r="L61" s="238">
        <f t="shared" si="4"/>
        <v>47.745097999287161</v>
      </c>
      <c r="M61" s="240">
        <f t="shared" si="5"/>
        <v>70.032972527320922</v>
      </c>
      <c r="O61" s="287">
        <v>1</v>
      </c>
      <c r="P61" s="287"/>
      <c r="Q61" s="288" t="s">
        <v>567</v>
      </c>
      <c r="R61" s="288" t="s">
        <v>701</v>
      </c>
      <c r="S61" s="289" t="s">
        <v>702</v>
      </c>
      <c r="T61" s="287">
        <v>3</v>
      </c>
      <c r="U61" s="290">
        <v>2</v>
      </c>
      <c r="V61" s="290">
        <v>1</v>
      </c>
      <c r="W61" s="18"/>
    </row>
    <row r="62" spans="1:24" x14ac:dyDescent="0.25">
      <c r="A62" s="19">
        <v>60</v>
      </c>
      <c r="B62" s="281" t="s">
        <v>653</v>
      </c>
      <c r="C62" s="282" t="s">
        <v>117</v>
      </c>
      <c r="D62" s="283" t="s">
        <v>186</v>
      </c>
      <c r="F62" s="284">
        <v>9</v>
      </c>
      <c r="G62" s="285">
        <v>10</v>
      </c>
      <c r="H62" s="91" t="s">
        <v>63</v>
      </c>
      <c r="I62" s="286">
        <v>8</v>
      </c>
      <c r="J62" s="238">
        <f t="shared" si="3"/>
        <v>34.845500650402819</v>
      </c>
      <c r="K62" s="286">
        <v>8</v>
      </c>
      <c r="L62" s="238">
        <f t="shared" si="4"/>
        <v>34.845500650402819</v>
      </c>
      <c r="M62" s="240">
        <f t="shared" si="5"/>
        <v>69.691001300805638</v>
      </c>
      <c r="O62" s="287">
        <v>2</v>
      </c>
      <c r="P62" s="287"/>
      <c r="Q62" s="288" t="s">
        <v>474</v>
      </c>
      <c r="R62" s="288" t="s">
        <v>570</v>
      </c>
      <c r="S62" s="289" t="s">
        <v>702</v>
      </c>
      <c r="T62" s="287">
        <v>5</v>
      </c>
      <c r="U62" s="290">
        <v>3</v>
      </c>
      <c r="V62" s="290">
        <v>2</v>
      </c>
      <c r="W62" s="18"/>
    </row>
    <row r="63" spans="1:24" x14ac:dyDescent="0.25">
      <c r="A63" s="19">
        <v>61</v>
      </c>
      <c r="B63" s="281" t="s">
        <v>712</v>
      </c>
      <c r="C63" s="282" t="s">
        <v>713</v>
      </c>
      <c r="D63" s="283" t="s">
        <v>222</v>
      </c>
      <c r="F63" s="284">
        <v>5</v>
      </c>
      <c r="G63" s="285">
        <v>7</v>
      </c>
      <c r="H63" s="91" t="s">
        <v>710</v>
      </c>
      <c r="I63" s="286">
        <v>4</v>
      </c>
      <c r="J63" s="238">
        <f t="shared" si="3"/>
        <v>69.29475957717186</v>
      </c>
      <c r="K63" s="286" t="s">
        <v>26</v>
      </c>
      <c r="L63" s="238">
        <f t="shared" si="4"/>
        <v>0</v>
      </c>
      <c r="M63" s="240">
        <f t="shared" si="5"/>
        <v>69.29475957717186</v>
      </c>
      <c r="O63" s="287">
        <v>3</v>
      </c>
      <c r="P63" s="287"/>
      <c r="Q63" s="288" t="s">
        <v>227</v>
      </c>
      <c r="R63" s="288" t="s">
        <v>228</v>
      </c>
      <c r="S63" s="289" t="s">
        <v>702</v>
      </c>
      <c r="T63" s="287">
        <v>7</v>
      </c>
      <c r="U63" s="290">
        <v>4</v>
      </c>
      <c r="V63" s="290">
        <v>3</v>
      </c>
      <c r="W63" s="18"/>
    </row>
    <row r="64" spans="1:24" x14ac:dyDescent="0.25">
      <c r="A64" s="19">
        <v>62</v>
      </c>
      <c r="B64" s="281" t="s">
        <v>233</v>
      </c>
      <c r="C64" s="282" t="s">
        <v>90</v>
      </c>
      <c r="D64" s="283" t="s">
        <v>185</v>
      </c>
      <c r="F64" s="284">
        <v>7</v>
      </c>
      <c r="G64" s="285">
        <v>9</v>
      </c>
      <c r="H64" s="91" t="s">
        <v>61</v>
      </c>
      <c r="I64" s="286">
        <v>5</v>
      </c>
      <c r="J64" s="238">
        <f t="shared" si="3"/>
        <v>68.319180810720866</v>
      </c>
      <c r="K64" s="286" t="s">
        <v>26</v>
      </c>
      <c r="L64" s="238">
        <f t="shared" si="4"/>
        <v>0</v>
      </c>
      <c r="M64" s="240">
        <f t="shared" si="5"/>
        <v>68.319180810720866</v>
      </c>
      <c r="O64" s="287">
        <v>4</v>
      </c>
      <c r="P64" s="287" t="s">
        <v>703</v>
      </c>
      <c r="Q64" s="288" t="s">
        <v>470</v>
      </c>
      <c r="R64" s="288" t="s">
        <v>560</v>
      </c>
      <c r="S64" s="289" t="s">
        <v>702</v>
      </c>
      <c r="T64" s="287">
        <v>9</v>
      </c>
      <c r="U64" s="290">
        <v>1</v>
      </c>
      <c r="V64" s="290" t="s">
        <v>26</v>
      </c>
      <c r="W64" s="18"/>
    </row>
    <row r="65" spans="1:24" x14ac:dyDescent="0.25">
      <c r="A65" s="19">
        <v>63</v>
      </c>
      <c r="B65" s="281">
        <v>24</v>
      </c>
      <c r="C65" s="282" t="s">
        <v>707</v>
      </c>
      <c r="D65" s="283" t="s">
        <v>708</v>
      </c>
      <c r="F65" s="284">
        <v>6</v>
      </c>
      <c r="G65" s="285">
        <v>7</v>
      </c>
      <c r="H65" s="91" t="s">
        <v>702</v>
      </c>
      <c r="I65" s="286" t="s">
        <v>25</v>
      </c>
      <c r="J65" s="238">
        <f t="shared" si="3"/>
        <v>14.285714285714285</v>
      </c>
      <c r="K65" s="286">
        <v>5</v>
      </c>
      <c r="L65" s="238">
        <f t="shared" si="4"/>
        <v>50.163544641054756</v>
      </c>
      <c r="M65" s="240">
        <f t="shared" si="5"/>
        <v>64.449258926769033</v>
      </c>
      <c r="O65" s="287">
        <v>5</v>
      </c>
      <c r="P65" s="287" t="s">
        <v>704</v>
      </c>
      <c r="Q65" s="288" t="s">
        <v>705</v>
      </c>
      <c r="R65" s="288" t="s">
        <v>706</v>
      </c>
      <c r="S65" s="289" t="s">
        <v>702</v>
      </c>
      <c r="T65" s="287">
        <v>9</v>
      </c>
      <c r="U65" s="290">
        <v>5</v>
      </c>
      <c r="V65" s="290">
        <v>4</v>
      </c>
      <c r="W65" s="18"/>
    </row>
    <row r="66" spans="1:24" x14ac:dyDescent="0.25">
      <c r="A66" s="19">
        <v>64</v>
      </c>
      <c r="B66" s="281" t="s">
        <v>694</v>
      </c>
      <c r="C66" s="282" t="s">
        <v>378</v>
      </c>
      <c r="D66" s="283" t="s">
        <v>695</v>
      </c>
      <c r="F66" s="284">
        <v>10</v>
      </c>
      <c r="G66" s="285">
        <v>12</v>
      </c>
      <c r="H66" s="91" t="s">
        <v>60</v>
      </c>
      <c r="I66" s="286">
        <v>7</v>
      </c>
      <c r="J66" s="238">
        <f t="shared" si="3"/>
        <v>61.704160301668395</v>
      </c>
      <c r="K66" s="286" t="s">
        <v>26</v>
      </c>
      <c r="L66" s="238">
        <f t="shared" si="4"/>
        <v>0</v>
      </c>
      <c r="M66" s="240">
        <f t="shared" si="5"/>
        <v>61.704160301668395</v>
      </c>
      <c r="O66" s="287">
        <v>6</v>
      </c>
      <c r="P66" s="287">
        <v>24</v>
      </c>
      <c r="Q66" s="288" t="s">
        <v>707</v>
      </c>
      <c r="R66" s="288" t="s">
        <v>708</v>
      </c>
      <c r="S66" s="289" t="s">
        <v>702</v>
      </c>
      <c r="T66" s="287">
        <v>13</v>
      </c>
      <c r="U66" s="290" t="s">
        <v>25</v>
      </c>
      <c r="V66" s="290">
        <v>5</v>
      </c>
      <c r="W66" s="18"/>
    </row>
    <row r="67" spans="1:24" x14ac:dyDescent="0.25">
      <c r="A67" s="19">
        <v>65</v>
      </c>
      <c r="B67" s="281" t="s">
        <v>672</v>
      </c>
      <c r="C67" s="282" t="s">
        <v>498</v>
      </c>
      <c r="D67" s="283" t="s">
        <v>673</v>
      </c>
      <c r="F67" s="284">
        <v>12</v>
      </c>
      <c r="G67" s="285">
        <v>16</v>
      </c>
      <c r="H67" s="91" t="s">
        <v>59</v>
      </c>
      <c r="I67" s="286">
        <v>14</v>
      </c>
      <c r="J67" s="238">
        <f t="shared" ref="J67:J81" si="6">IF(OR(I67="DSQ",I67="RAF",I67="DNC",I67="DPG"),0,IF(OR(I67="DNS",I67="DNF"),100*(($G67-$G67+1)/$G67)+50*(LOG($G67/$G67)),100*(($G67-I67+1)/$G67)+50*(LOG($G67/I67))))</f>
        <v>21.649597348884335</v>
      </c>
      <c r="K67" s="286">
        <v>12</v>
      </c>
      <c r="L67" s="238">
        <f t="shared" ref="L67:L81" si="7">IF(OR(K67="DSQ",K67="RAF",K67="DNC",K67="DPG"),0,IF(OR(K67="DNS",K67="DNF"),100*(($G67-$G67+1)/$G67)+50*(LOG($G67/$G67)),100*(($G67-K67+1)/$G67)+50*(LOG($G67/K67))))</f>
        <v>37.496936830414995</v>
      </c>
      <c r="M67" s="240">
        <f t="shared" ref="M67:M81" si="8">J67+L67</f>
        <v>59.14653417929933</v>
      </c>
      <c r="O67" s="287">
        <v>7</v>
      </c>
      <c r="P67" s="287"/>
      <c r="Q67" s="288" t="s">
        <v>105</v>
      </c>
      <c r="R67" s="288" t="s">
        <v>229</v>
      </c>
      <c r="S67" s="289" t="s">
        <v>702</v>
      </c>
      <c r="T67" s="287">
        <v>14</v>
      </c>
      <c r="U67" s="290" t="s">
        <v>25</v>
      </c>
      <c r="V67" s="290">
        <v>6</v>
      </c>
      <c r="W67" s="18"/>
    </row>
    <row r="68" spans="1:24" x14ac:dyDescent="0.25">
      <c r="A68" s="19">
        <v>66</v>
      </c>
      <c r="B68" s="281" t="s">
        <v>696</v>
      </c>
      <c r="C68" s="282" t="s">
        <v>697</v>
      </c>
      <c r="D68" s="283" t="s">
        <v>698</v>
      </c>
      <c r="F68" s="284">
        <v>11</v>
      </c>
      <c r="G68" s="285">
        <v>12</v>
      </c>
      <c r="H68" s="91" t="s">
        <v>60</v>
      </c>
      <c r="I68" s="286">
        <v>11</v>
      </c>
      <c r="J68" s="238">
        <f t="shared" si="6"/>
        <v>18.556094711136652</v>
      </c>
      <c r="K68" s="286">
        <v>9</v>
      </c>
      <c r="L68" s="238">
        <f t="shared" si="7"/>
        <v>39.580270163748324</v>
      </c>
      <c r="M68" s="240">
        <f t="shared" si="8"/>
        <v>58.136364874884976</v>
      </c>
      <c r="O68" s="291">
        <v>1</v>
      </c>
      <c r="P68" s="291">
        <v>14</v>
      </c>
      <c r="Q68" s="292" t="s">
        <v>200</v>
      </c>
      <c r="R68" s="292" t="s">
        <v>709</v>
      </c>
      <c r="S68" s="293" t="s">
        <v>710</v>
      </c>
      <c r="T68" s="291">
        <v>4</v>
      </c>
      <c r="U68" s="294">
        <v>3</v>
      </c>
      <c r="V68" s="294">
        <v>1</v>
      </c>
    </row>
    <row r="69" spans="1:24" x14ac:dyDescent="0.25">
      <c r="A69" s="19">
        <v>67</v>
      </c>
      <c r="B69" s="281" t="s">
        <v>674</v>
      </c>
      <c r="C69" s="282" t="s">
        <v>675</v>
      </c>
      <c r="D69" s="283" t="s">
        <v>611</v>
      </c>
      <c r="F69" s="284">
        <v>13</v>
      </c>
      <c r="G69" s="285">
        <v>16</v>
      </c>
      <c r="H69" s="91" t="s">
        <v>59</v>
      </c>
      <c r="I69" s="286">
        <v>10</v>
      </c>
      <c r="J69" s="238">
        <f t="shared" si="6"/>
        <v>53.955999132796236</v>
      </c>
      <c r="K69" s="286" t="s">
        <v>26</v>
      </c>
      <c r="L69" s="238">
        <f t="shared" si="7"/>
        <v>0</v>
      </c>
      <c r="M69" s="240">
        <f t="shared" si="8"/>
        <v>53.955999132796236</v>
      </c>
      <c r="O69" s="291">
        <v>2</v>
      </c>
      <c r="P69" s="291">
        <v>2</v>
      </c>
      <c r="Q69" s="292" t="s">
        <v>507</v>
      </c>
      <c r="R69" s="292" t="s">
        <v>318</v>
      </c>
      <c r="S69" s="293" t="s">
        <v>710</v>
      </c>
      <c r="T69" s="291">
        <v>4</v>
      </c>
      <c r="U69" s="294">
        <v>1</v>
      </c>
      <c r="V69" s="294">
        <v>3</v>
      </c>
    </row>
    <row r="70" spans="1:24" x14ac:dyDescent="0.25">
      <c r="A70" s="19">
        <v>68</v>
      </c>
      <c r="B70" s="281"/>
      <c r="C70" s="282" t="s">
        <v>105</v>
      </c>
      <c r="D70" s="283" t="s">
        <v>229</v>
      </c>
      <c r="F70" s="284">
        <v>7</v>
      </c>
      <c r="G70" s="285">
        <v>7</v>
      </c>
      <c r="H70" s="91" t="s">
        <v>702</v>
      </c>
      <c r="I70" s="286" t="s">
        <v>25</v>
      </c>
      <c r="J70" s="238">
        <f t="shared" si="6"/>
        <v>14.285714285714285</v>
      </c>
      <c r="K70" s="286">
        <v>6</v>
      </c>
      <c r="L70" s="238">
        <f t="shared" si="7"/>
        <v>31.91876805295923</v>
      </c>
      <c r="M70" s="240">
        <f t="shared" si="8"/>
        <v>46.204482338673515</v>
      </c>
      <c r="O70" s="291">
        <v>3</v>
      </c>
      <c r="P70" s="291">
        <v>464</v>
      </c>
      <c r="Q70" s="292" t="s">
        <v>199</v>
      </c>
      <c r="R70" s="292" t="s">
        <v>319</v>
      </c>
      <c r="S70" s="293" t="s">
        <v>710</v>
      </c>
      <c r="T70" s="291">
        <v>8</v>
      </c>
      <c r="U70" s="294">
        <v>6</v>
      </c>
      <c r="V70" s="294">
        <v>2</v>
      </c>
      <c r="W70" s="18"/>
    </row>
    <row r="71" spans="1:24" x14ac:dyDescent="0.25">
      <c r="A71" s="19">
        <v>69</v>
      </c>
      <c r="B71" s="281" t="s">
        <v>714</v>
      </c>
      <c r="C71" s="282" t="s">
        <v>333</v>
      </c>
      <c r="D71" s="283" t="s">
        <v>334</v>
      </c>
      <c r="F71" s="284">
        <v>6</v>
      </c>
      <c r="G71" s="285">
        <v>7</v>
      </c>
      <c r="H71" s="91" t="s">
        <v>710</v>
      </c>
      <c r="I71" s="286">
        <v>6</v>
      </c>
      <c r="J71" s="238">
        <f t="shared" si="6"/>
        <v>31.91876805295923</v>
      </c>
      <c r="K71" s="286" t="s">
        <v>25</v>
      </c>
      <c r="L71" s="238">
        <f t="shared" si="7"/>
        <v>14.285714285714285</v>
      </c>
      <c r="M71" s="240">
        <f t="shared" si="8"/>
        <v>46.204482338673515</v>
      </c>
      <c r="O71" s="291">
        <v>4</v>
      </c>
      <c r="P71" s="291" t="s">
        <v>711</v>
      </c>
      <c r="Q71" s="292" t="s">
        <v>149</v>
      </c>
      <c r="R71" s="292" t="s">
        <v>226</v>
      </c>
      <c r="S71" s="293" t="s">
        <v>710</v>
      </c>
      <c r="T71" s="291">
        <v>10</v>
      </c>
      <c r="U71" s="294">
        <v>2</v>
      </c>
      <c r="V71" s="294" t="s">
        <v>25</v>
      </c>
      <c r="W71" s="18"/>
    </row>
    <row r="72" spans="1:24" x14ac:dyDescent="0.25">
      <c r="A72" s="19">
        <v>70</v>
      </c>
      <c r="B72" s="281" t="s">
        <v>676</v>
      </c>
      <c r="C72" s="282" t="s">
        <v>220</v>
      </c>
      <c r="D72" s="283" t="s">
        <v>221</v>
      </c>
      <c r="F72" s="284">
        <v>14</v>
      </c>
      <c r="G72" s="285">
        <v>16</v>
      </c>
      <c r="H72" s="91" t="s">
        <v>59</v>
      </c>
      <c r="I72" s="286">
        <v>15</v>
      </c>
      <c r="J72" s="238">
        <f t="shared" si="6"/>
        <v>13.901436180012176</v>
      </c>
      <c r="K72" s="286">
        <v>13</v>
      </c>
      <c r="L72" s="238">
        <f t="shared" si="7"/>
        <v>29.508831517454404</v>
      </c>
      <c r="M72" s="240">
        <f t="shared" si="8"/>
        <v>43.41026769746658</v>
      </c>
      <c r="O72" s="291">
        <v>5</v>
      </c>
      <c r="P72" s="291" t="s">
        <v>712</v>
      </c>
      <c r="Q72" s="292" t="s">
        <v>713</v>
      </c>
      <c r="R72" s="292" t="s">
        <v>222</v>
      </c>
      <c r="S72" s="293" t="s">
        <v>710</v>
      </c>
      <c r="T72" s="291">
        <v>12</v>
      </c>
      <c r="U72" s="294">
        <v>4</v>
      </c>
      <c r="V72" s="294" t="s">
        <v>26</v>
      </c>
      <c r="W72" s="18"/>
    </row>
    <row r="73" spans="1:24" x14ac:dyDescent="0.25">
      <c r="A73" s="19">
        <v>71</v>
      </c>
      <c r="B73" s="281">
        <v>10</v>
      </c>
      <c r="C73" s="282" t="s">
        <v>349</v>
      </c>
      <c r="D73" s="283" t="s">
        <v>350</v>
      </c>
      <c r="F73" s="284">
        <v>15</v>
      </c>
      <c r="G73" s="285">
        <v>16</v>
      </c>
      <c r="H73" s="91" t="s">
        <v>59</v>
      </c>
      <c r="I73" s="286">
        <v>13</v>
      </c>
      <c r="J73" s="238">
        <f t="shared" si="6"/>
        <v>29.508831517454404</v>
      </c>
      <c r="K73" s="286">
        <v>15</v>
      </c>
      <c r="L73" s="238">
        <f t="shared" si="7"/>
        <v>13.901436180012176</v>
      </c>
      <c r="M73" s="240">
        <f t="shared" si="8"/>
        <v>43.41026769746658</v>
      </c>
      <c r="O73" s="291">
        <v>6</v>
      </c>
      <c r="P73" s="291" t="s">
        <v>714</v>
      </c>
      <c r="Q73" s="292" t="s">
        <v>333</v>
      </c>
      <c r="R73" s="292" t="s">
        <v>334</v>
      </c>
      <c r="S73" s="293" t="s">
        <v>710</v>
      </c>
      <c r="T73" s="291">
        <v>14</v>
      </c>
      <c r="U73" s="294">
        <v>6</v>
      </c>
      <c r="V73" s="294" t="s">
        <v>25</v>
      </c>
      <c r="W73" s="18"/>
    </row>
    <row r="74" spans="1:24" x14ac:dyDescent="0.25">
      <c r="A74" s="19">
        <v>72</v>
      </c>
      <c r="B74" s="281" t="s">
        <v>722</v>
      </c>
      <c r="C74" s="282" t="s">
        <v>127</v>
      </c>
      <c r="D74" s="283" t="s">
        <v>723</v>
      </c>
      <c r="F74" s="284">
        <v>6</v>
      </c>
      <c r="G74" s="285">
        <v>7</v>
      </c>
      <c r="H74" s="91" t="s">
        <v>119</v>
      </c>
      <c r="I74" s="286">
        <v>6</v>
      </c>
      <c r="J74" s="238">
        <f t="shared" si="6"/>
        <v>31.91876805295923</v>
      </c>
      <c r="K74" s="286" t="s">
        <v>27</v>
      </c>
      <c r="L74" s="238">
        <f t="shared" si="7"/>
        <v>0</v>
      </c>
      <c r="M74" s="240">
        <f t="shared" si="8"/>
        <v>31.91876805295923</v>
      </c>
      <c r="O74" s="291" t="s">
        <v>654</v>
      </c>
      <c r="P74" s="291" t="s">
        <v>715</v>
      </c>
      <c r="Q74" s="292" t="s">
        <v>359</v>
      </c>
      <c r="R74" s="292" t="s">
        <v>716</v>
      </c>
      <c r="S74" s="293" t="s">
        <v>710</v>
      </c>
      <c r="T74" s="291">
        <v>16</v>
      </c>
      <c r="U74" s="294" t="s">
        <v>26</v>
      </c>
      <c r="V74" s="294" t="s">
        <v>26</v>
      </c>
      <c r="W74" s="18"/>
    </row>
    <row r="75" spans="1:24" x14ac:dyDescent="0.25">
      <c r="A75" s="19">
        <v>73</v>
      </c>
      <c r="B75" s="281" t="s">
        <v>677</v>
      </c>
      <c r="C75" s="282" t="s">
        <v>316</v>
      </c>
      <c r="D75" s="283" t="s">
        <v>351</v>
      </c>
      <c r="F75" s="284">
        <v>16</v>
      </c>
      <c r="G75" s="285">
        <v>16</v>
      </c>
      <c r="H75" s="91" t="s">
        <v>59</v>
      </c>
      <c r="I75" s="286">
        <v>16</v>
      </c>
      <c r="J75" s="238">
        <f t="shared" si="6"/>
        <v>6.25</v>
      </c>
      <c r="K75" s="286">
        <v>14</v>
      </c>
      <c r="L75" s="238">
        <f t="shared" si="7"/>
        <v>21.649597348884335</v>
      </c>
      <c r="M75" s="240">
        <f t="shared" si="8"/>
        <v>27.899597348884335</v>
      </c>
      <c r="O75" s="287">
        <v>1</v>
      </c>
      <c r="P75" s="287" t="s">
        <v>717</v>
      </c>
      <c r="Q75" s="288" t="s">
        <v>342</v>
      </c>
      <c r="R75" s="288" t="s">
        <v>343</v>
      </c>
      <c r="S75" s="289" t="s">
        <v>119</v>
      </c>
      <c r="T75" s="287">
        <v>2</v>
      </c>
      <c r="U75" s="290">
        <v>1</v>
      </c>
      <c r="V75" s="290">
        <v>1</v>
      </c>
      <c r="W75" s="18"/>
      <c r="X75" s="18"/>
    </row>
    <row r="76" spans="1:24" x14ac:dyDescent="0.25">
      <c r="A76" s="19">
        <v>74</v>
      </c>
      <c r="B76" s="281" t="s">
        <v>291</v>
      </c>
      <c r="C76" s="282" t="s">
        <v>102</v>
      </c>
      <c r="D76" s="283" t="s">
        <v>344</v>
      </c>
      <c r="F76" s="284" t="s">
        <v>654</v>
      </c>
      <c r="G76" s="285">
        <v>9</v>
      </c>
      <c r="H76" s="91" t="s">
        <v>61</v>
      </c>
      <c r="I76" s="286" t="s">
        <v>25</v>
      </c>
      <c r="J76" s="238">
        <f t="shared" si="6"/>
        <v>11.111111111111111</v>
      </c>
      <c r="K76" s="286" t="s">
        <v>26</v>
      </c>
      <c r="L76" s="238">
        <f t="shared" si="7"/>
        <v>0</v>
      </c>
      <c r="M76" s="240">
        <f t="shared" si="8"/>
        <v>11.111111111111111</v>
      </c>
      <c r="O76" s="287">
        <v>2</v>
      </c>
      <c r="P76" s="287" t="s">
        <v>718</v>
      </c>
      <c r="Q76" s="288" t="s">
        <v>111</v>
      </c>
      <c r="R76" s="288" t="s">
        <v>203</v>
      </c>
      <c r="S76" s="289" t="s">
        <v>119</v>
      </c>
      <c r="T76" s="287">
        <v>6</v>
      </c>
      <c r="U76" s="290">
        <v>2</v>
      </c>
      <c r="V76" s="290">
        <v>4</v>
      </c>
      <c r="W76" s="18"/>
      <c r="X76" s="18"/>
    </row>
    <row r="77" spans="1:24" x14ac:dyDescent="0.25">
      <c r="A77" s="19">
        <v>75</v>
      </c>
      <c r="B77" s="281">
        <v>1874</v>
      </c>
      <c r="C77" s="282" t="s">
        <v>665</v>
      </c>
      <c r="D77" s="283" t="s">
        <v>666</v>
      </c>
      <c r="F77" s="284" t="s">
        <v>654</v>
      </c>
      <c r="G77" s="285">
        <v>9</v>
      </c>
      <c r="H77" s="91" t="s">
        <v>61</v>
      </c>
      <c r="I77" s="286" t="s">
        <v>25</v>
      </c>
      <c r="J77" s="238">
        <f t="shared" si="6"/>
        <v>11.111111111111111</v>
      </c>
      <c r="K77" s="286" t="s">
        <v>26</v>
      </c>
      <c r="L77" s="238">
        <f t="shared" si="7"/>
        <v>0</v>
      </c>
      <c r="M77" s="240">
        <f t="shared" si="8"/>
        <v>11.111111111111111</v>
      </c>
      <c r="O77" s="287">
        <v>3</v>
      </c>
      <c r="P77" s="287">
        <v>4869</v>
      </c>
      <c r="Q77" s="288" t="s">
        <v>98</v>
      </c>
      <c r="R77" s="288" t="s">
        <v>230</v>
      </c>
      <c r="S77" s="289" t="s">
        <v>119</v>
      </c>
      <c r="T77" s="287">
        <v>7</v>
      </c>
      <c r="U77" s="290">
        <v>5</v>
      </c>
      <c r="V77" s="290">
        <v>2</v>
      </c>
      <c r="W77" s="18"/>
      <c r="X77" s="18"/>
    </row>
    <row r="78" spans="1:24" x14ac:dyDescent="0.25">
      <c r="A78" s="19">
        <v>76</v>
      </c>
      <c r="B78" s="281">
        <v>7020</v>
      </c>
      <c r="C78" s="282" t="s">
        <v>699</v>
      </c>
      <c r="D78" s="283" t="s">
        <v>700</v>
      </c>
      <c r="F78" s="284" t="s">
        <v>654</v>
      </c>
      <c r="G78" s="285">
        <v>12</v>
      </c>
      <c r="H78" s="91" t="s">
        <v>60</v>
      </c>
      <c r="I78" s="286" t="s">
        <v>25</v>
      </c>
      <c r="J78" s="238">
        <f t="shared" si="6"/>
        <v>8.3333333333333321</v>
      </c>
      <c r="K78" s="286" t="s">
        <v>26</v>
      </c>
      <c r="L78" s="238">
        <f t="shared" si="7"/>
        <v>0</v>
      </c>
      <c r="M78" s="240">
        <f t="shared" si="8"/>
        <v>8.3333333333333321</v>
      </c>
      <c r="O78" s="287">
        <v>4</v>
      </c>
      <c r="P78" s="287" t="s">
        <v>578</v>
      </c>
      <c r="Q78" s="288" t="s">
        <v>335</v>
      </c>
      <c r="R78" s="288" t="s">
        <v>719</v>
      </c>
      <c r="S78" s="289" t="s">
        <v>119</v>
      </c>
      <c r="T78" s="287">
        <v>7</v>
      </c>
      <c r="U78" s="290">
        <v>4</v>
      </c>
      <c r="V78" s="290">
        <v>3</v>
      </c>
      <c r="W78" s="18"/>
      <c r="X78" s="18"/>
    </row>
    <row r="79" spans="1:24" x14ac:dyDescent="0.25">
      <c r="A79" s="19">
        <v>77</v>
      </c>
      <c r="B79" s="281" t="s">
        <v>655</v>
      </c>
      <c r="C79" s="282" t="s">
        <v>145</v>
      </c>
      <c r="D79" s="283" t="s">
        <v>181</v>
      </c>
      <c r="F79" s="284" t="s">
        <v>654</v>
      </c>
      <c r="G79" s="285">
        <v>10</v>
      </c>
      <c r="H79" s="91" t="s">
        <v>63</v>
      </c>
      <c r="I79" s="286" t="s">
        <v>26</v>
      </c>
      <c r="J79" s="238">
        <f t="shared" si="6"/>
        <v>0</v>
      </c>
      <c r="K79" s="286" t="s">
        <v>26</v>
      </c>
      <c r="L79" s="238">
        <f t="shared" si="7"/>
        <v>0</v>
      </c>
      <c r="M79" s="240">
        <f t="shared" si="8"/>
        <v>0</v>
      </c>
      <c r="O79" s="287">
        <v>5</v>
      </c>
      <c r="P79" s="287" t="s">
        <v>720</v>
      </c>
      <c r="Q79" s="288" t="s">
        <v>124</v>
      </c>
      <c r="R79" s="288" t="s">
        <v>721</v>
      </c>
      <c r="S79" s="289" t="s">
        <v>119</v>
      </c>
      <c r="T79" s="287">
        <v>8</v>
      </c>
      <c r="U79" s="290">
        <v>3</v>
      </c>
      <c r="V79" s="290">
        <v>5</v>
      </c>
      <c r="W79" s="18"/>
      <c r="X79" s="18"/>
    </row>
    <row r="80" spans="1:24" x14ac:dyDescent="0.25">
      <c r="A80" s="19">
        <v>78</v>
      </c>
      <c r="B80" s="281" t="s">
        <v>715</v>
      </c>
      <c r="C80" s="282" t="s">
        <v>359</v>
      </c>
      <c r="D80" s="283" t="s">
        <v>716</v>
      </c>
      <c r="F80" s="284" t="s">
        <v>654</v>
      </c>
      <c r="G80" s="285">
        <v>7</v>
      </c>
      <c r="H80" s="91" t="s">
        <v>710</v>
      </c>
      <c r="I80" s="286" t="s">
        <v>26</v>
      </c>
      <c r="J80" s="238">
        <f t="shared" si="6"/>
        <v>0</v>
      </c>
      <c r="K80" s="286" t="s">
        <v>26</v>
      </c>
      <c r="L80" s="238">
        <f t="shared" si="7"/>
        <v>0</v>
      </c>
      <c r="M80" s="240">
        <f t="shared" si="8"/>
        <v>0</v>
      </c>
      <c r="O80" s="287">
        <v>6</v>
      </c>
      <c r="P80" s="287" t="s">
        <v>722</v>
      </c>
      <c r="Q80" s="288" t="s">
        <v>127</v>
      </c>
      <c r="R80" s="288" t="s">
        <v>723</v>
      </c>
      <c r="S80" s="289" t="s">
        <v>119</v>
      </c>
      <c r="T80" s="287">
        <v>14</v>
      </c>
      <c r="U80" s="290">
        <v>6</v>
      </c>
      <c r="V80" s="290" t="s">
        <v>27</v>
      </c>
      <c r="W80" s="18"/>
      <c r="X80" s="18"/>
    </row>
    <row r="81" spans="1:24" x14ac:dyDescent="0.25">
      <c r="A81" s="19">
        <v>79</v>
      </c>
      <c r="B81" s="281" t="s">
        <v>724</v>
      </c>
      <c r="C81" s="282" t="s">
        <v>125</v>
      </c>
      <c r="D81" s="283" t="s">
        <v>231</v>
      </c>
      <c r="F81" s="284" t="s">
        <v>654</v>
      </c>
      <c r="G81" s="285">
        <v>7</v>
      </c>
      <c r="H81" s="91" t="s">
        <v>119</v>
      </c>
      <c r="I81" s="286" t="s">
        <v>26</v>
      </c>
      <c r="J81" s="238">
        <f t="shared" si="6"/>
        <v>0</v>
      </c>
      <c r="K81" s="286" t="s">
        <v>26</v>
      </c>
      <c r="L81" s="238">
        <f t="shared" si="7"/>
        <v>0</v>
      </c>
      <c r="M81" s="240">
        <f t="shared" si="8"/>
        <v>0</v>
      </c>
      <c r="O81" s="287" t="s">
        <v>654</v>
      </c>
      <c r="P81" s="287" t="s">
        <v>724</v>
      </c>
      <c r="Q81" s="288" t="s">
        <v>125</v>
      </c>
      <c r="R81" s="288" t="s">
        <v>231</v>
      </c>
      <c r="S81" s="289" t="s">
        <v>119</v>
      </c>
      <c r="T81" s="287">
        <v>16</v>
      </c>
      <c r="U81" s="290" t="s">
        <v>26</v>
      </c>
      <c r="V81" s="290" t="s">
        <v>26</v>
      </c>
      <c r="W81" s="18"/>
      <c r="X81" s="18"/>
    </row>
    <row r="82" spans="1:24" x14ac:dyDescent="0.25">
      <c r="J82" s="25"/>
      <c r="K82" s="57"/>
      <c r="L82" s="25"/>
      <c r="M82" s="1"/>
      <c r="N82" s="1"/>
      <c r="O82" s="290"/>
      <c r="P82" s="290"/>
      <c r="Q82" s="290"/>
      <c r="R82" s="18"/>
      <c r="S82" s="18"/>
      <c r="T82" s="18"/>
      <c r="U82" s="18"/>
      <c r="V82" s="18"/>
      <c r="W82" s="18"/>
      <c r="X82" s="18"/>
    </row>
    <row r="83" spans="1:24" x14ac:dyDescent="0.25">
      <c r="J83" s="57"/>
      <c r="K83" s="280"/>
      <c r="L83" s="57"/>
      <c r="M83" s="57"/>
      <c r="O83" s="57"/>
      <c r="P83" s="295"/>
      <c r="R83" s="295"/>
      <c r="S83" s="57"/>
      <c r="T83" s="57"/>
      <c r="U83" s="57"/>
      <c r="V83" s="57"/>
    </row>
    <row r="84" spans="1:24" x14ac:dyDescent="0.25">
      <c r="J84" s="57"/>
      <c r="K84" s="280"/>
      <c r="L84" s="57"/>
      <c r="M84" s="57"/>
      <c r="O84" s="57"/>
      <c r="P84" s="295"/>
      <c r="R84" s="295"/>
      <c r="S84" s="57"/>
      <c r="T84" s="57"/>
      <c r="U84" s="57"/>
      <c r="V84" s="57"/>
    </row>
    <row r="85" spans="1:24" x14ac:dyDescent="0.25">
      <c r="J85" s="57"/>
      <c r="K85" s="280"/>
      <c r="L85" s="57"/>
      <c r="M85" s="57"/>
      <c r="O85" s="57"/>
      <c r="P85" s="295"/>
      <c r="R85" s="295"/>
      <c r="S85" s="57"/>
      <c r="T85" s="57"/>
      <c r="U85" s="57"/>
      <c r="V85" s="57"/>
    </row>
    <row r="86" spans="1:24" x14ac:dyDescent="0.25">
      <c r="J86" s="57"/>
      <c r="K86" s="280"/>
      <c r="L86" s="57"/>
      <c r="M86" s="57"/>
      <c r="O86" s="57"/>
      <c r="P86" s="295"/>
      <c r="R86" s="295"/>
      <c r="S86" s="57"/>
      <c r="T86" s="57"/>
      <c r="U86" s="57"/>
      <c r="V86" s="57"/>
    </row>
    <row r="87" spans="1:24" x14ac:dyDescent="0.25">
      <c r="J87" s="57"/>
      <c r="K87" s="280"/>
      <c r="L87" s="57"/>
      <c r="M87" s="57"/>
      <c r="O87" s="57"/>
      <c r="P87" s="295"/>
      <c r="R87" s="295"/>
      <c r="S87" s="57"/>
      <c r="T87" s="57"/>
      <c r="U87" s="57"/>
      <c r="V87" s="57"/>
    </row>
    <row r="88" spans="1:24" x14ac:dyDescent="0.25">
      <c r="J88" s="57"/>
      <c r="K88" s="280"/>
      <c r="L88" s="57"/>
      <c r="M88" s="57"/>
      <c r="O88" s="57"/>
      <c r="P88" s="295"/>
      <c r="R88" s="295"/>
      <c r="S88" s="57"/>
      <c r="T88" s="57"/>
      <c r="U88" s="57"/>
      <c r="V88" s="57"/>
    </row>
    <row r="89" spans="1:24" x14ac:dyDescent="0.25">
      <c r="J89" s="57"/>
      <c r="K89" s="280"/>
      <c r="L89" s="57"/>
      <c r="M89" s="57"/>
      <c r="O89" s="57"/>
      <c r="P89" s="295"/>
      <c r="R89" s="295"/>
      <c r="S89" s="57"/>
      <c r="T89" s="57"/>
      <c r="U89" s="57"/>
      <c r="V89" s="57"/>
    </row>
    <row r="90" spans="1:24" x14ac:dyDescent="0.25">
      <c r="J90" s="57"/>
      <c r="K90" s="280"/>
      <c r="L90" s="57"/>
      <c r="M90" s="57"/>
      <c r="O90" s="57"/>
      <c r="P90" s="295"/>
      <c r="R90" s="295"/>
      <c r="S90" s="57"/>
      <c r="T90" s="57"/>
      <c r="U90" s="57"/>
      <c r="V90" s="57"/>
    </row>
    <row r="91" spans="1:24" x14ac:dyDescent="0.25">
      <c r="J91" s="57"/>
      <c r="K91" s="280"/>
      <c r="L91" s="57"/>
      <c r="M91" s="57"/>
      <c r="O91" s="57"/>
      <c r="P91" s="295"/>
      <c r="R91" s="295"/>
      <c r="S91" s="57"/>
      <c r="T91" s="57"/>
      <c r="U91" s="57"/>
      <c r="V91" s="57"/>
    </row>
    <row r="92" spans="1:24" x14ac:dyDescent="0.25">
      <c r="J92" s="57"/>
      <c r="K92" s="280"/>
      <c r="L92" s="57"/>
      <c r="M92" s="57"/>
      <c r="O92" s="57"/>
      <c r="P92" s="295"/>
      <c r="R92" s="295"/>
      <c r="S92" s="57"/>
      <c r="T92" s="57"/>
      <c r="U92" s="57"/>
      <c r="V92" s="57"/>
    </row>
    <row r="93" spans="1:24" x14ac:dyDescent="0.25">
      <c r="J93" s="57"/>
      <c r="K93" s="280"/>
      <c r="L93" s="57"/>
      <c r="M93" s="57"/>
      <c r="O93" s="57"/>
      <c r="P93" s="295"/>
      <c r="R93" s="295"/>
      <c r="S93" s="57"/>
      <c r="T93" s="57"/>
      <c r="U93" s="57"/>
      <c r="V93" s="57"/>
    </row>
    <row r="94" spans="1:24" x14ac:dyDescent="0.25">
      <c r="J94" s="57"/>
      <c r="K94" s="280"/>
      <c r="L94" s="57"/>
      <c r="M94" s="57"/>
      <c r="O94" s="57"/>
      <c r="P94" s="295"/>
      <c r="R94" s="295"/>
      <c r="S94" s="57"/>
      <c r="T94" s="57"/>
      <c r="U94" s="57"/>
      <c r="V94" s="57"/>
    </row>
    <row r="95" spans="1:24" x14ac:dyDescent="0.25">
      <c r="J95" s="57"/>
      <c r="K95" s="280"/>
      <c r="L95" s="57"/>
      <c r="M95" s="57"/>
      <c r="O95" s="57"/>
      <c r="P95" s="295"/>
      <c r="R95" s="295"/>
      <c r="S95" s="57"/>
      <c r="T95" s="57"/>
      <c r="U95" s="57"/>
      <c r="V95" s="57"/>
    </row>
    <row r="96" spans="1:24" x14ac:dyDescent="0.25">
      <c r="J96" s="57"/>
      <c r="K96" s="280"/>
      <c r="L96" s="57"/>
      <c r="M96" s="57"/>
      <c r="O96" s="57"/>
      <c r="P96" s="295"/>
      <c r="R96" s="295"/>
      <c r="S96" s="57"/>
      <c r="T96" s="57"/>
      <c r="U96" s="57"/>
      <c r="V96" s="57"/>
    </row>
    <row r="97" spans="10:22" x14ac:dyDescent="0.25">
      <c r="J97" s="57"/>
      <c r="K97" s="280"/>
      <c r="L97" s="57"/>
      <c r="M97" s="57"/>
      <c r="O97" s="57"/>
      <c r="P97" s="295"/>
      <c r="R97" s="295"/>
      <c r="S97" s="57"/>
      <c r="T97" s="57"/>
      <c r="U97" s="57"/>
      <c r="V97" s="57"/>
    </row>
    <row r="98" spans="10:22" x14ac:dyDescent="0.25">
      <c r="J98" s="57"/>
      <c r="K98" s="280"/>
      <c r="L98" s="57"/>
      <c r="M98" s="57"/>
      <c r="O98" s="57"/>
      <c r="P98" s="295"/>
      <c r="R98" s="295"/>
      <c r="S98" s="57"/>
      <c r="T98" s="57"/>
      <c r="U98" s="57"/>
      <c r="V98" s="57"/>
    </row>
    <row r="99" spans="10:22" x14ac:dyDescent="0.25">
      <c r="J99" s="57"/>
      <c r="K99" s="280"/>
      <c r="L99" s="57"/>
      <c r="M99" s="57"/>
      <c r="O99" s="57"/>
      <c r="P99" s="295"/>
      <c r="R99" s="295"/>
      <c r="S99" s="57"/>
      <c r="T99" s="57"/>
      <c r="U99" s="57"/>
      <c r="V99" s="57"/>
    </row>
    <row r="100" spans="10:22" x14ac:dyDescent="0.25">
      <c r="J100" s="57"/>
      <c r="K100" s="280"/>
      <c r="L100" s="57"/>
      <c r="M100" s="57"/>
      <c r="O100" s="57"/>
      <c r="P100" s="295"/>
      <c r="R100" s="295"/>
      <c r="S100" s="57"/>
      <c r="T100" s="57"/>
      <c r="U100" s="57"/>
      <c r="V100" s="57"/>
    </row>
    <row r="101" spans="10:22" x14ac:dyDescent="0.25">
      <c r="J101" s="57"/>
      <c r="K101" s="280"/>
      <c r="L101" s="57"/>
      <c r="M101" s="57"/>
      <c r="O101" s="57"/>
      <c r="P101" s="295"/>
      <c r="R101" s="295"/>
      <c r="S101" s="57"/>
      <c r="T101" s="57"/>
      <c r="U101" s="57"/>
      <c r="V101" s="57"/>
    </row>
    <row r="102" spans="10:22" x14ac:dyDescent="0.25">
      <c r="J102" s="57"/>
      <c r="K102" s="280"/>
      <c r="L102" s="57"/>
      <c r="M102" s="57"/>
      <c r="O102" s="57"/>
      <c r="P102" s="295"/>
      <c r="R102" s="295"/>
      <c r="S102" s="57"/>
      <c r="T102" s="57"/>
      <c r="U102" s="57"/>
      <c r="V102" s="57"/>
    </row>
    <row r="103" spans="10:22" x14ac:dyDescent="0.25">
      <c r="J103" s="57"/>
      <c r="K103" s="280"/>
      <c r="L103" s="57"/>
      <c r="M103" s="57"/>
      <c r="O103" s="57"/>
      <c r="P103" s="295"/>
      <c r="R103" s="295"/>
      <c r="S103" s="57"/>
      <c r="T103" s="57"/>
      <c r="U103" s="57"/>
      <c r="V103" s="57"/>
    </row>
    <row r="104" spans="10:22" x14ac:dyDescent="0.25">
      <c r="J104" s="57"/>
      <c r="K104" s="280"/>
      <c r="L104" s="57"/>
      <c r="M104" s="57"/>
      <c r="O104" s="57"/>
      <c r="P104" s="295"/>
      <c r="R104" s="295"/>
      <c r="S104" s="57"/>
      <c r="T104" s="57"/>
      <c r="U104" s="57"/>
      <c r="V104" s="57"/>
    </row>
    <row r="105" spans="10:22" x14ac:dyDescent="0.25">
      <c r="J105" s="57"/>
      <c r="K105" s="280"/>
      <c r="L105" s="57"/>
      <c r="M105" s="57"/>
      <c r="O105" s="57"/>
      <c r="P105" s="295"/>
      <c r="R105" s="295"/>
      <c r="S105" s="57"/>
      <c r="T105" s="57"/>
      <c r="U105" s="57"/>
      <c r="V105" s="57"/>
    </row>
    <row r="106" spans="10:22" x14ac:dyDescent="0.25">
      <c r="J106" s="57"/>
      <c r="K106" s="280"/>
      <c r="L106" s="57"/>
      <c r="M106" s="57"/>
      <c r="O106" s="57"/>
      <c r="P106" s="295"/>
      <c r="R106" s="295"/>
      <c r="S106" s="57"/>
      <c r="T106" s="57"/>
      <c r="U106" s="57"/>
      <c r="V106" s="57"/>
    </row>
    <row r="107" spans="10:22" x14ac:dyDescent="0.25">
      <c r="J107" s="57"/>
      <c r="K107" s="280"/>
      <c r="L107" s="57"/>
      <c r="M107" s="57"/>
      <c r="O107" s="57"/>
      <c r="P107" s="295"/>
      <c r="R107" s="295"/>
      <c r="S107" s="57"/>
      <c r="T107" s="57"/>
      <c r="U107" s="57"/>
      <c r="V107" s="57"/>
    </row>
    <row r="108" spans="10:22" x14ac:dyDescent="0.25">
      <c r="J108" s="57"/>
      <c r="K108" s="280"/>
      <c r="L108" s="57"/>
      <c r="M108" s="57"/>
      <c r="O108" s="57"/>
      <c r="P108" s="295"/>
      <c r="R108" s="295"/>
      <c r="S108" s="57"/>
      <c r="T108" s="57"/>
      <c r="U108" s="57"/>
      <c r="V108" s="57"/>
    </row>
    <row r="109" spans="10:22" x14ac:dyDescent="0.25">
      <c r="J109" s="57"/>
      <c r="K109" s="280"/>
      <c r="L109" s="57"/>
      <c r="M109" s="57"/>
      <c r="O109" s="57"/>
      <c r="P109" s="295"/>
      <c r="R109" s="295"/>
      <c r="S109" s="57"/>
      <c r="T109" s="57"/>
      <c r="U109" s="57"/>
      <c r="V109" s="57"/>
    </row>
    <row r="110" spans="10:22" x14ac:dyDescent="0.25">
      <c r="J110" s="57"/>
      <c r="K110" s="280"/>
      <c r="L110" s="57"/>
      <c r="M110" s="57"/>
      <c r="O110" s="57"/>
      <c r="P110" s="295"/>
      <c r="R110" s="295"/>
      <c r="S110" s="57"/>
      <c r="T110" s="57"/>
      <c r="U110" s="57"/>
      <c r="V110" s="57"/>
    </row>
    <row r="111" spans="10:22" x14ac:dyDescent="0.25">
      <c r="J111" s="57"/>
      <c r="K111" s="280"/>
      <c r="L111" s="57"/>
      <c r="M111" s="57"/>
      <c r="O111" s="57"/>
      <c r="P111" s="295"/>
      <c r="R111" s="295"/>
      <c r="S111" s="57"/>
      <c r="T111" s="57"/>
      <c r="U111" s="57"/>
      <c r="V111" s="57"/>
    </row>
    <row r="112" spans="10:22" x14ac:dyDescent="0.25">
      <c r="J112" s="57"/>
      <c r="K112" s="280"/>
      <c r="L112" s="57"/>
      <c r="M112" s="57"/>
      <c r="O112" s="57"/>
      <c r="P112" s="295"/>
      <c r="R112" s="295"/>
      <c r="S112" s="57"/>
      <c r="T112" s="57"/>
      <c r="U112" s="57"/>
      <c r="V112" s="57"/>
    </row>
    <row r="113" spans="10:22" x14ac:dyDescent="0.25">
      <c r="J113" s="57"/>
      <c r="K113" s="280"/>
      <c r="L113" s="57"/>
      <c r="M113" s="57"/>
      <c r="O113" s="57"/>
      <c r="P113" s="295"/>
      <c r="R113" s="295"/>
      <c r="S113" s="57"/>
      <c r="T113" s="57"/>
      <c r="U113" s="57"/>
      <c r="V113" s="57"/>
    </row>
    <row r="114" spans="10:22" x14ac:dyDescent="0.25">
      <c r="J114" s="57"/>
      <c r="K114" s="280"/>
      <c r="L114" s="57"/>
      <c r="M114" s="57"/>
      <c r="O114" s="57"/>
      <c r="P114" s="295"/>
      <c r="R114" s="295"/>
      <c r="S114" s="57"/>
      <c r="T114" s="57"/>
      <c r="U114" s="57"/>
      <c r="V114" s="57"/>
    </row>
    <row r="115" spans="10:22" x14ac:dyDescent="0.25">
      <c r="J115" s="57"/>
      <c r="K115" s="280"/>
      <c r="L115" s="57"/>
      <c r="M115" s="57"/>
      <c r="O115" s="57"/>
      <c r="P115" s="295"/>
      <c r="R115" s="295"/>
      <c r="S115" s="57"/>
      <c r="T115" s="57"/>
      <c r="U115" s="57"/>
      <c r="V115" s="57"/>
    </row>
    <row r="116" spans="10:22" x14ac:dyDescent="0.25">
      <c r="J116" s="57"/>
      <c r="K116" s="280"/>
      <c r="L116" s="57"/>
      <c r="M116" s="57"/>
      <c r="O116" s="57"/>
      <c r="P116" s="295"/>
      <c r="R116" s="295"/>
      <c r="S116" s="57"/>
      <c r="T116" s="57"/>
      <c r="U116" s="57"/>
      <c r="V116" s="57"/>
    </row>
    <row r="117" spans="10:22" x14ac:dyDescent="0.25">
      <c r="J117" s="57"/>
      <c r="K117" s="280"/>
      <c r="L117" s="57"/>
      <c r="M117" s="57"/>
      <c r="O117" s="57"/>
      <c r="P117" s="295"/>
      <c r="R117" s="295"/>
      <c r="S117" s="57"/>
      <c r="T117" s="57"/>
      <c r="U117" s="57"/>
      <c r="V117" s="57"/>
    </row>
    <row r="118" spans="10:22" x14ac:dyDescent="0.25">
      <c r="J118" s="57"/>
      <c r="K118" s="280"/>
      <c r="L118" s="57"/>
      <c r="M118" s="57"/>
      <c r="O118" s="57"/>
      <c r="P118" s="295"/>
      <c r="R118" s="295"/>
      <c r="S118" s="57"/>
      <c r="T118" s="57"/>
      <c r="U118" s="57"/>
      <c r="V118" s="57"/>
    </row>
    <row r="119" spans="10:22" x14ac:dyDescent="0.25">
      <c r="J119" s="57"/>
      <c r="K119" s="280"/>
      <c r="L119" s="57"/>
      <c r="M119" s="57"/>
      <c r="O119" s="57"/>
      <c r="P119" s="295"/>
      <c r="R119" s="295"/>
      <c r="S119" s="57"/>
      <c r="T119" s="57"/>
      <c r="U119" s="57"/>
      <c r="V119" s="57"/>
    </row>
    <row r="120" spans="10:22" x14ac:dyDescent="0.25">
      <c r="J120" s="57"/>
      <c r="K120" s="280"/>
      <c r="L120" s="57"/>
      <c r="M120" s="57"/>
      <c r="O120" s="57"/>
      <c r="P120" s="295"/>
      <c r="R120" s="295"/>
      <c r="S120" s="57"/>
      <c r="T120" s="57"/>
      <c r="U120" s="57"/>
      <c r="V120" s="57"/>
    </row>
    <row r="121" spans="10:22" x14ac:dyDescent="0.25">
      <c r="J121" s="57"/>
      <c r="K121" s="280"/>
      <c r="L121" s="57"/>
      <c r="M121" s="57"/>
      <c r="O121" s="57"/>
      <c r="P121" s="295"/>
      <c r="R121" s="295"/>
      <c r="S121" s="57"/>
      <c r="T121" s="57"/>
      <c r="U121" s="57"/>
      <c r="V121" s="57"/>
    </row>
    <row r="122" spans="10:22" x14ac:dyDescent="0.25">
      <c r="J122" s="57"/>
      <c r="K122" s="280"/>
      <c r="L122" s="57"/>
      <c r="M122" s="57"/>
      <c r="O122" s="57"/>
      <c r="P122" s="295"/>
      <c r="R122" s="295"/>
      <c r="S122" s="57"/>
      <c r="T122" s="57"/>
      <c r="U122" s="57"/>
      <c r="V122" s="57"/>
    </row>
    <row r="123" spans="10:22" x14ac:dyDescent="0.25">
      <c r="J123" s="57"/>
      <c r="K123" s="280"/>
      <c r="L123" s="57"/>
      <c r="M123" s="57"/>
      <c r="O123" s="57"/>
      <c r="P123" s="295"/>
      <c r="R123" s="295"/>
      <c r="S123" s="57"/>
      <c r="T123" s="57"/>
      <c r="U123" s="57"/>
      <c r="V123" s="57"/>
    </row>
    <row r="124" spans="10:22" x14ac:dyDescent="0.25">
      <c r="J124" s="57"/>
      <c r="K124" s="280"/>
      <c r="L124" s="57"/>
      <c r="M124" s="57"/>
      <c r="O124" s="57"/>
      <c r="P124" s="295"/>
      <c r="R124" s="295"/>
      <c r="S124" s="57"/>
      <c r="T124" s="57"/>
      <c r="U124" s="57"/>
      <c r="V124" s="57"/>
    </row>
    <row r="125" spans="10:22" x14ac:dyDescent="0.25">
      <c r="J125" s="57"/>
      <c r="K125" s="280"/>
      <c r="L125" s="57"/>
      <c r="M125" s="57"/>
      <c r="O125" s="57"/>
      <c r="P125" s="295"/>
      <c r="R125" s="295"/>
      <c r="S125" s="57"/>
      <c r="T125" s="57"/>
      <c r="U125" s="57"/>
      <c r="V125" s="57"/>
    </row>
    <row r="126" spans="10:22" x14ac:dyDescent="0.25">
      <c r="J126" s="57"/>
      <c r="K126" s="280"/>
      <c r="L126" s="57"/>
      <c r="M126" s="57"/>
      <c r="O126" s="57"/>
      <c r="P126" s="295"/>
      <c r="R126" s="295"/>
      <c r="S126" s="57"/>
      <c r="T126" s="57"/>
      <c r="U126" s="57"/>
      <c r="V126" s="57"/>
    </row>
    <row r="127" spans="10:22" x14ac:dyDescent="0.25">
      <c r="J127" s="57"/>
      <c r="K127" s="280"/>
      <c r="L127" s="57"/>
      <c r="M127" s="57"/>
      <c r="O127" s="57"/>
      <c r="P127" s="295"/>
      <c r="R127" s="295"/>
      <c r="S127" s="57"/>
      <c r="T127" s="57"/>
      <c r="U127" s="57"/>
      <c r="V127" s="57"/>
    </row>
    <row r="128" spans="10:22" x14ac:dyDescent="0.25">
      <c r="J128" s="57"/>
      <c r="K128" s="280"/>
      <c r="L128" s="57"/>
      <c r="M128" s="57"/>
      <c r="O128" s="57"/>
      <c r="P128" s="295"/>
      <c r="R128" s="295"/>
      <c r="S128" s="57"/>
      <c r="T128" s="57"/>
      <c r="U128" s="57"/>
      <c r="V128" s="57"/>
    </row>
    <row r="129" spans="10:22" x14ac:dyDescent="0.25">
      <c r="J129" s="57"/>
      <c r="K129" s="280"/>
      <c r="L129" s="57"/>
      <c r="M129" s="57"/>
      <c r="O129" s="57"/>
      <c r="P129" s="295"/>
      <c r="R129" s="295"/>
      <c r="S129" s="57"/>
      <c r="T129" s="57"/>
      <c r="U129" s="57"/>
      <c r="V129" s="57"/>
    </row>
    <row r="130" spans="10:22" x14ac:dyDescent="0.25">
      <c r="J130" s="57"/>
      <c r="K130" s="280"/>
      <c r="L130" s="57"/>
      <c r="M130" s="57"/>
      <c r="O130" s="57"/>
      <c r="P130" s="295"/>
      <c r="R130" s="295"/>
      <c r="S130" s="57"/>
      <c r="T130" s="57"/>
      <c r="U130" s="57"/>
      <c r="V130" s="57"/>
    </row>
    <row r="131" spans="10:22" x14ac:dyDescent="0.25">
      <c r="J131" s="57"/>
      <c r="K131" s="280"/>
      <c r="L131" s="57"/>
      <c r="M131" s="57"/>
      <c r="O131" s="57"/>
      <c r="P131" s="295"/>
      <c r="R131" s="295"/>
      <c r="S131" s="57"/>
      <c r="T131" s="57"/>
      <c r="U131" s="57"/>
      <c r="V131" s="57"/>
    </row>
    <row r="132" spans="10:22" x14ac:dyDescent="0.25">
      <c r="J132" s="57"/>
      <c r="K132" s="280"/>
      <c r="L132" s="57"/>
      <c r="M132" s="57"/>
      <c r="O132" s="57"/>
      <c r="P132" s="295"/>
      <c r="R132" s="295"/>
      <c r="S132" s="57"/>
      <c r="T132" s="57"/>
      <c r="U132" s="57"/>
      <c r="V132" s="57"/>
    </row>
    <row r="133" spans="10:22" x14ac:dyDescent="0.25">
      <c r="J133" s="57"/>
      <c r="K133" s="280"/>
      <c r="L133" s="57"/>
      <c r="M133" s="57"/>
      <c r="O133" s="57"/>
      <c r="P133" s="295"/>
      <c r="R133" s="295"/>
      <c r="S133" s="57"/>
      <c r="T133" s="57"/>
      <c r="U133" s="57"/>
      <c r="V133" s="57"/>
    </row>
    <row r="134" spans="10:22" x14ac:dyDescent="0.25">
      <c r="J134" s="57"/>
      <c r="K134" s="280"/>
      <c r="L134" s="57"/>
      <c r="M134" s="57"/>
      <c r="O134" s="57"/>
      <c r="P134" s="295"/>
      <c r="R134" s="295"/>
      <c r="S134" s="57"/>
      <c r="T134" s="57"/>
      <c r="U134" s="57"/>
      <c r="V134" s="57"/>
    </row>
    <row r="135" spans="10:22" x14ac:dyDescent="0.25">
      <c r="J135" s="57"/>
      <c r="K135" s="280"/>
      <c r="L135" s="57"/>
      <c r="M135" s="57"/>
      <c r="O135" s="57"/>
      <c r="P135" s="295"/>
      <c r="R135" s="295"/>
      <c r="S135" s="57"/>
      <c r="T135" s="57"/>
      <c r="U135" s="57"/>
      <c r="V135" s="57"/>
    </row>
    <row r="136" spans="10:22" x14ac:dyDescent="0.25">
      <c r="J136" s="57"/>
      <c r="K136" s="280"/>
      <c r="L136" s="57"/>
      <c r="M136" s="57"/>
      <c r="O136" s="57"/>
      <c r="P136" s="295"/>
      <c r="R136" s="295"/>
      <c r="S136" s="57"/>
      <c r="T136" s="57"/>
      <c r="U136" s="57"/>
      <c r="V136" s="57"/>
    </row>
    <row r="137" spans="10:22" x14ac:dyDescent="0.25">
      <c r="J137" s="57"/>
      <c r="K137" s="280"/>
      <c r="L137" s="57"/>
      <c r="M137" s="57"/>
      <c r="O137" s="57"/>
      <c r="P137" s="295"/>
      <c r="R137" s="295"/>
      <c r="S137" s="57"/>
      <c r="T137" s="57"/>
      <c r="U137" s="57"/>
      <c r="V137" s="57"/>
    </row>
    <row r="138" spans="10:22" x14ac:dyDescent="0.25">
      <c r="J138" s="57"/>
      <c r="K138" s="280"/>
      <c r="L138" s="57"/>
      <c r="M138" s="57"/>
      <c r="O138" s="57"/>
      <c r="P138" s="295"/>
      <c r="R138" s="295"/>
      <c r="S138" s="57"/>
      <c r="T138" s="57"/>
      <c r="U138" s="57"/>
      <c r="V138" s="57"/>
    </row>
    <row r="139" spans="10:22" x14ac:dyDescent="0.25">
      <c r="J139" s="57"/>
      <c r="K139" s="280"/>
      <c r="L139" s="57"/>
      <c r="M139" s="57"/>
      <c r="O139" s="57"/>
      <c r="P139" s="295"/>
      <c r="R139" s="295"/>
      <c r="S139" s="57"/>
      <c r="T139" s="57"/>
      <c r="U139" s="57"/>
      <c r="V139" s="57"/>
    </row>
    <row r="140" spans="10:22" x14ac:dyDescent="0.25">
      <c r="J140" s="57"/>
      <c r="K140" s="280"/>
      <c r="L140" s="57"/>
      <c r="M140" s="57"/>
      <c r="O140" s="57"/>
      <c r="P140" s="295"/>
      <c r="R140" s="295"/>
      <c r="S140" s="57"/>
      <c r="T140" s="57"/>
      <c r="U140" s="57"/>
      <c r="V140" s="57"/>
    </row>
    <row r="141" spans="10:22" x14ac:dyDescent="0.25">
      <c r="J141" s="57"/>
      <c r="K141" s="280"/>
      <c r="L141" s="57"/>
      <c r="M141" s="57"/>
      <c r="O141" s="57"/>
      <c r="P141" s="295"/>
      <c r="R141" s="295"/>
      <c r="S141" s="57"/>
      <c r="T141" s="57"/>
      <c r="U141" s="57"/>
      <c r="V141" s="57"/>
    </row>
    <row r="142" spans="10:22" x14ac:dyDescent="0.25">
      <c r="J142" s="57"/>
      <c r="K142" s="280"/>
      <c r="L142" s="57"/>
      <c r="M142" s="57"/>
      <c r="O142" s="57"/>
      <c r="P142" s="295"/>
      <c r="R142" s="295"/>
      <c r="S142" s="57"/>
      <c r="T142" s="57"/>
      <c r="U142" s="57"/>
      <c r="V142" s="57"/>
    </row>
    <row r="143" spans="10:22" x14ac:dyDescent="0.25">
      <c r="J143" s="57"/>
      <c r="K143" s="280"/>
      <c r="L143" s="57"/>
      <c r="M143" s="57"/>
      <c r="O143" s="57"/>
      <c r="P143" s="295"/>
      <c r="R143" s="295"/>
      <c r="S143" s="57"/>
      <c r="T143" s="57"/>
      <c r="U143" s="57"/>
      <c r="V143" s="57"/>
    </row>
    <row r="144" spans="10:22" x14ac:dyDescent="0.25">
      <c r="J144" s="57"/>
      <c r="K144" s="280"/>
      <c r="L144" s="57"/>
      <c r="M144" s="57"/>
      <c r="O144" s="57"/>
      <c r="P144" s="295"/>
      <c r="R144" s="295"/>
      <c r="S144" s="57"/>
      <c r="T144" s="57"/>
      <c r="U144" s="57"/>
      <c r="V144" s="57"/>
    </row>
    <row r="145" spans="10:22" x14ac:dyDescent="0.25">
      <c r="J145" s="57"/>
      <c r="K145" s="280"/>
      <c r="L145" s="57"/>
      <c r="M145" s="57"/>
      <c r="O145" s="57"/>
      <c r="P145" s="295"/>
      <c r="R145" s="295"/>
      <c r="S145" s="57"/>
      <c r="T145" s="57"/>
      <c r="U145" s="57"/>
      <c r="V145" s="57"/>
    </row>
    <row r="146" spans="10:22" x14ac:dyDescent="0.25">
      <c r="J146" s="57"/>
      <c r="K146" s="280"/>
      <c r="L146" s="57"/>
      <c r="M146" s="57"/>
      <c r="O146" s="57"/>
      <c r="P146" s="295"/>
      <c r="R146" s="295"/>
      <c r="S146" s="57"/>
      <c r="T146" s="57"/>
      <c r="U146" s="57"/>
      <c r="V146" s="57"/>
    </row>
    <row r="147" spans="10:22" x14ac:dyDescent="0.25">
      <c r="J147" s="57"/>
      <c r="K147" s="280"/>
      <c r="L147" s="57"/>
      <c r="M147" s="57"/>
      <c r="O147" s="57"/>
      <c r="P147" s="295"/>
      <c r="R147" s="295"/>
      <c r="S147" s="57"/>
      <c r="T147" s="57"/>
      <c r="U147" s="57"/>
      <c r="V147" s="57"/>
    </row>
    <row r="148" spans="10:22" x14ac:dyDescent="0.25">
      <c r="J148" s="57"/>
      <c r="K148" s="280"/>
      <c r="L148" s="57"/>
      <c r="M148" s="57"/>
      <c r="O148" s="57"/>
      <c r="P148" s="295"/>
      <c r="R148" s="295"/>
      <c r="S148" s="57"/>
      <c r="T148" s="57"/>
      <c r="U148" s="57"/>
      <c r="V148" s="57"/>
    </row>
    <row r="149" spans="10:22" x14ac:dyDescent="0.25">
      <c r="J149" s="57"/>
      <c r="K149" s="280"/>
      <c r="L149" s="57"/>
      <c r="M149" s="57"/>
      <c r="O149" s="57"/>
      <c r="P149" s="295"/>
      <c r="R149" s="295"/>
      <c r="S149" s="57"/>
      <c r="T149" s="57"/>
      <c r="U149" s="57"/>
      <c r="V149" s="57"/>
    </row>
    <row r="150" spans="10:22" x14ac:dyDescent="0.25">
      <c r="J150" s="57"/>
      <c r="K150" s="280"/>
      <c r="L150" s="57"/>
      <c r="M150" s="57"/>
      <c r="O150" s="57"/>
      <c r="P150" s="295"/>
      <c r="R150" s="295"/>
      <c r="S150" s="57"/>
      <c r="T150" s="57"/>
      <c r="U150" s="57"/>
      <c r="V150" s="57"/>
    </row>
    <row r="151" spans="10:22" x14ac:dyDescent="0.25">
      <c r="J151" s="57"/>
      <c r="K151" s="280"/>
      <c r="L151" s="57"/>
      <c r="M151" s="57"/>
      <c r="O151" s="57"/>
      <c r="P151" s="295"/>
      <c r="R151" s="295"/>
      <c r="S151" s="57"/>
      <c r="T151" s="57"/>
      <c r="U151" s="57"/>
      <c r="V151" s="57"/>
    </row>
    <row r="152" spans="10:22" x14ac:dyDescent="0.25">
      <c r="J152" s="57"/>
      <c r="K152" s="280"/>
      <c r="L152" s="57"/>
      <c r="M152" s="57"/>
      <c r="O152" s="57"/>
      <c r="P152" s="295"/>
      <c r="R152" s="295"/>
      <c r="S152" s="57"/>
      <c r="T152" s="57"/>
      <c r="U152" s="57"/>
      <c r="V152" s="57"/>
    </row>
    <row r="153" spans="10:22" x14ac:dyDescent="0.25">
      <c r="J153" s="57"/>
      <c r="K153" s="280"/>
      <c r="L153" s="57"/>
      <c r="M153" s="57"/>
      <c r="O153" s="57"/>
      <c r="P153" s="295"/>
      <c r="R153" s="295"/>
      <c r="S153" s="57"/>
      <c r="T153" s="57"/>
      <c r="U153" s="57"/>
      <c r="V153" s="57"/>
    </row>
    <row r="154" spans="10:22" x14ac:dyDescent="0.25">
      <c r="J154" s="57"/>
      <c r="K154" s="280"/>
      <c r="L154" s="57"/>
      <c r="M154" s="57"/>
      <c r="O154" s="57"/>
      <c r="P154" s="295"/>
      <c r="R154" s="295"/>
      <c r="S154" s="57"/>
      <c r="T154" s="57"/>
      <c r="U154" s="57"/>
      <c r="V154" s="57"/>
    </row>
    <row r="155" spans="10:22" x14ac:dyDescent="0.25">
      <c r="J155" s="57"/>
      <c r="K155" s="280"/>
      <c r="L155" s="57"/>
      <c r="M155" s="57"/>
      <c r="O155" s="57"/>
      <c r="P155" s="295"/>
      <c r="R155" s="295"/>
      <c r="S155" s="57"/>
      <c r="T155" s="57"/>
      <c r="U155" s="57"/>
      <c r="V155" s="57"/>
    </row>
    <row r="156" spans="10:22" x14ac:dyDescent="0.25">
      <c r="J156" s="57"/>
      <c r="K156" s="280"/>
      <c r="L156" s="57"/>
      <c r="M156" s="57"/>
      <c r="O156" s="57"/>
      <c r="P156" s="295"/>
      <c r="R156" s="295"/>
      <c r="S156" s="57"/>
      <c r="T156" s="57"/>
      <c r="U156" s="57"/>
      <c r="V156" s="57"/>
    </row>
    <row r="157" spans="10:22" x14ac:dyDescent="0.25">
      <c r="J157" s="57"/>
      <c r="K157" s="280"/>
      <c r="L157" s="57"/>
      <c r="M157" s="57"/>
      <c r="O157" s="57"/>
      <c r="P157" s="295"/>
      <c r="R157" s="295"/>
      <c r="S157" s="57"/>
      <c r="T157" s="57"/>
      <c r="U157" s="57"/>
      <c r="V157" s="57"/>
    </row>
    <row r="158" spans="10:22" x14ac:dyDescent="0.25">
      <c r="J158" s="57"/>
      <c r="K158" s="280"/>
      <c r="L158" s="57"/>
      <c r="M158" s="57"/>
      <c r="O158" s="57"/>
      <c r="P158" s="295"/>
      <c r="R158" s="295"/>
      <c r="S158" s="57"/>
      <c r="T158" s="57"/>
      <c r="U158" s="57"/>
      <c r="V158" s="57"/>
    </row>
    <row r="159" spans="10:22" x14ac:dyDescent="0.25">
      <c r="J159" s="57"/>
      <c r="K159" s="280"/>
      <c r="L159" s="57"/>
      <c r="M159" s="57"/>
      <c r="O159" s="57"/>
      <c r="P159" s="295"/>
      <c r="R159" s="295"/>
      <c r="S159" s="57"/>
      <c r="T159" s="57"/>
      <c r="U159" s="57"/>
      <c r="V159" s="57"/>
    </row>
    <row r="160" spans="10:22" x14ac:dyDescent="0.25">
      <c r="J160" s="57"/>
      <c r="K160" s="280"/>
      <c r="L160" s="57"/>
      <c r="M160" s="57"/>
      <c r="O160" s="57"/>
      <c r="P160" s="295"/>
      <c r="R160" s="295"/>
      <c r="S160" s="57"/>
      <c r="T160" s="57"/>
      <c r="U160" s="57"/>
      <c r="V160" s="57"/>
    </row>
    <row r="161" spans="10:22" x14ac:dyDescent="0.25">
      <c r="J161" s="57"/>
      <c r="K161" s="280"/>
      <c r="L161" s="57"/>
      <c r="M161" s="57"/>
      <c r="O161" s="57"/>
      <c r="P161" s="295"/>
      <c r="R161" s="295"/>
      <c r="S161" s="57"/>
      <c r="T161" s="57"/>
      <c r="U161" s="57"/>
      <c r="V161" s="57"/>
    </row>
    <row r="162" spans="10:22" x14ac:dyDescent="0.25">
      <c r="J162" s="57"/>
      <c r="K162" s="57"/>
      <c r="L162" s="280"/>
      <c r="M162" s="57"/>
      <c r="O162" s="57"/>
      <c r="P162" s="57"/>
      <c r="Q162" s="295"/>
      <c r="S162" s="295"/>
      <c r="T162" s="57"/>
      <c r="U162" s="57"/>
      <c r="V162" s="57"/>
    </row>
    <row r="163" spans="10:22" x14ac:dyDescent="0.25">
      <c r="J163" s="57"/>
      <c r="K163" s="57"/>
      <c r="L163" s="280"/>
      <c r="M163" s="57"/>
      <c r="O163" s="57"/>
      <c r="P163" s="57"/>
      <c r="Q163" s="295"/>
      <c r="S163" s="295"/>
      <c r="T163" s="57"/>
      <c r="U163" s="57"/>
      <c r="V163" s="57"/>
    </row>
    <row r="164" spans="10:22" x14ac:dyDescent="0.25">
      <c r="J164" s="57"/>
      <c r="K164" s="57"/>
      <c r="L164" s="57"/>
      <c r="M164" s="280"/>
      <c r="O164" s="57"/>
      <c r="P164" s="57"/>
      <c r="R164" s="295"/>
      <c r="S164" s="57"/>
      <c r="T164" s="295"/>
      <c r="U164" s="57"/>
      <c r="V164" s="57"/>
    </row>
    <row r="165" spans="10:22" x14ac:dyDescent="0.25">
      <c r="J165" s="25"/>
      <c r="K165" s="57"/>
      <c r="L165" s="57"/>
      <c r="M165" s="280"/>
      <c r="N165" s="280"/>
      <c r="O165" s="280"/>
      <c r="P165" s="57"/>
      <c r="S165" s="57"/>
      <c r="T165" s="295"/>
      <c r="U165" s="57"/>
      <c r="V165" s="57"/>
    </row>
    <row r="166" spans="10:22" x14ac:dyDescent="0.25">
      <c r="J166" s="25"/>
      <c r="K166" s="57"/>
      <c r="L166" s="25"/>
      <c r="M166" s="1"/>
      <c r="N166" s="1"/>
      <c r="O166" s="280"/>
      <c r="P166" s="280"/>
      <c r="Q166" s="280"/>
      <c r="S166" s="57"/>
      <c r="T166" s="57"/>
      <c r="U166" s="57"/>
      <c r="V166" s="57"/>
    </row>
    <row r="167" spans="10:22" x14ac:dyDescent="0.25">
      <c r="J167" s="25"/>
      <c r="K167" s="57"/>
      <c r="L167" s="25"/>
      <c r="M167" s="1"/>
      <c r="N167" s="1"/>
      <c r="O167" s="280"/>
      <c r="P167" s="280"/>
      <c r="Q167" s="280"/>
      <c r="S167" s="57"/>
      <c r="T167" s="57"/>
      <c r="U167" s="57"/>
      <c r="V167" s="57"/>
    </row>
    <row r="168" spans="10:22" x14ac:dyDescent="0.25">
      <c r="J168" s="25"/>
      <c r="K168" s="57"/>
      <c r="L168" s="25"/>
      <c r="M168" s="1"/>
      <c r="N168" s="1"/>
      <c r="O168" s="280"/>
      <c r="P168" s="280"/>
      <c r="Q168" s="280"/>
      <c r="S168" s="57"/>
      <c r="T168" s="57"/>
      <c r="U168" s="57"/>
      <c r="V168" s="57"/>
    </row>
    <row r="169" spans="10:22" x14ac:dyDescent="0.25">
      <c r="J169" s="25"/>
      <c r="K169" s="57"/>
      <c r="L169" s="25"/>
      <c r="M169" s="1"/>
      <c r="N169" s="1"/>
      <c r="O169" s="280"/>
      <c r="P169" s="280"/>
      <c r="Q169" s="280"/>
      <c r="S169" s="57"/>
      <c r="T169" s="57"/>
      <c r="U169" s="57"/>
      <c r="V169" s="57"/>
    </row>
    <row r="170" spans="10:22" x14ac:dyDescent="0.25">
      <c r="J170" s="25"/>
      <c r="L170" s="25"/>
      <c r="M170" s="1"/>
      <c r="O170" s="57"/>
      <c r="Q170" s="1"/>
      <c r="R170" s="280"/>
      <c r="S170" s="280"/>
      <c r="T170" s="280"/>
      <c r="U170" s="57"/>
      <c r="V170" s="57"/>
    </row>
    <row r="171" spans="10:22" x14ac:dyDescent="0.25">
      <c r="J171" s="25"/>
      <c r="L171" s="25"/>
    </row>
    <row r="172" spans="10:22" x14ac:dyDescent="0.25">
      <c r="J172" s="25"/>
      <c r="L172" s="25"/>
    </row>
    <row r="173" spans="10:22" x14ac:dyDescent="0.25">
      <c r="J173" s="25"/>
      <c r="L173" s="25"/>
    </row>
    <row r="174" spans="10:22" x14ac:dyDescent="0.25">
      <c r="J174" s="25"/>
      <c r="L174" s="25"/>
    </row>
    <row r="175" spans="10:22" x14ac:dyDescent="0.25">
      <c r="J175" s="25"/>
      <c r="L175" s="25"/>
    </row>
    <row r="176" spans="10:22" x14ac:dyDescent="0.25">
      <c r="J176" s="25"/>
      <c r="L176" s="25"/>
    </row>
    <row r="177" spans="10:12" x14ac:dyDescent="0.25">
      <c r="J177" s="25"/>
      <c r="L177" s="25"/>
    </row>
    <row r="178" spans="10:12" x14ac:dyDescent="0.25">
      <c r="J178" s="25"/>
      <c r="L178" s="25"/>
    </row>
    <row r="179" spans="10:12" x14ac:dyDescent="0.25">
      <c r="J179" s="25"/>
      <c r="L179" s="25"/>
    </row>
    <row r="180" spans="10:12" x14ac:dyDescent="0.25">
      <c r="J180" s="25"/>
      <c r="L180" s="25"/>
    </row>
    <row r="181" spans="10:12" x14ac:dyDescent="0.25">
      <c r="J181" s="25"/>
      <c r="L181" s="25"/>
    </row>
    <row r="182" spans="10:12" x14ac:dyDescent="0.25">
      <c r="J182" s="25"/>
      <c r="L182" s="25"/>
    </row>
  </sheetData>
  <sortState xmlns:xlrd2="http://schemas.microsoft.com/office/spreadsheetml/2017/richdata2" ref="B3:M81">
    <sortCondition descending="1" ref="M3:M81"/>
  </sortState>
  <mergeCells count="2">
    <mergeCell ref="I2:J2"/>
    <mergeCell ref="K2:L2"/>
  </mergeCells>
  <phoneticPr fontId="5" type="noConversion"/>
  <hyperlinks>
    <hyperlink ref="C61" r:id="rId1" display="BERNOS Blaise" xr:uid="{00000000-0004-0000-0B00-000000000000}"/>
    <hyperlink ref="C48" r:id="rId2" display="PAYEN Fabrice" xr:uid="{00000000-0004-0000-0B00-000001000000}"/>
    <hyperlink ref="C55" r:id="rId3" display="OLIVIERI Bernard" xr:uid="{00000000-0004-0000-0B00-000002000000}"/>
    <hyperlink ref="C66" r:id="rId4" display="HOUSEZ Patricia" xr:uid="{00000000-0004-0000-0B00-000003000000}"/>
    <hyperlink ref="C70" r:id="rId5" display="CROYEAU Jean Marie" xr:uid="{00000000-0004-0000-0B00-000004000000}"/>
    <hyperlink ref="Q1" r:id="rId6" xr:uid="{2D254104-5BDC-47A9-A29A-7264E30D4584}"/>
  </hyperlinks>
  <pageMargins left="0.78740157499999996" right="0.78740157499999996" top="0.984251969" bottom="0.984251969" header="0.4921259845" footer="0.4921259845"/>
  <pageSetup paperSize="9" orientation="portrait" r:id="rId7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4"/>
  <sheetViews>
    <sheetView workbookViewId="0">
      <selection activeCell="E53" sqref="E53"/>
    </sheetView>
  </sheetViews>
  <sheetFormatPr defaultColWidth="11.5546875" defaultRowHeight="13.2" x14ac:dyDescent="0.25"/>
  <cols>
    <col min="1" max="1" width="6.5546875" customWidth="1"/>
    <col min="2" max="2" width="2" style="34" customWidth="1"/>
    <col min="3" max="3" width="26.33203125" customWidth="1"/>
    <col min="4" max="4" width="2.44140625" customWidth="1"/>
    <col min="5" max="5" width="24" customWidth="1"/>
    <col min="6" max="6" width="2.5546875" customWidth="1"/>
    <col min="7" max="7" width="26.33203125" customWidth="1"/>
    <col min="8" max="8" width="21.33203125" customWidth="1"/>
  </cols>
  <sheetData>
    <row r="1" spans="1:7" ht="18" customHeight="1" x14ac:dyDescent="0.25">
      <c r="A1" s="38"/>
      <c r="B1" s="43"/>
      <c r="C1" s="18"/>
      <c r="E1" s="57"/>
    </row>
    <row r="2" spans="1:7" ht="29.25" customHeight="1" x14ac:dyDescent="0.25">
      <c r="A2" s="327" t="s">
        <v>769</v>
      </c>
      <c r="B2" s="328"/>
      <c r="C2" s="328"/>
      <c r="D2" s="328"/>
      <c r="E2" s="328"/>
      <c r="F2" s="328"/>
      <c r="G2" s="328"/>
    </row>
    <row r="3" spans="1:7" x14ac:dyDescent="0.25">
      <c r="A3" s="24"/>
      <c r="B3" s="44"/>
      <c r="C3" s="24"/>
    </row>
    <row r="4" spans="1:7" x14ac:dyDescent="0.25">
      <c r="A4" s="19" t="s">
        <v>38</v>
      </c>
      <c r="B4" s="45"/>
      <c r="C4" s="19" t="s">
        <v>51</v>
      </c>
      <c r="E4" s="19" t="s">
        <v>53</v>
      </c>
      <c r="G4" s="19" t="s">
        <v>52</v>
      </c>
    </row>
    <row r="5" spans="1:7" ht="23.25" customHeight="1" x14ac:dyDescent="0.25">
      <c r="A5" s="39">
        <v>1</v>
      </c>
      <c r="B5" s="46"/>
      <c r="C5" s="47" t="s">
        <v>147</v>
      </c>
      <c r="D5" s="48"/>
      <c r="E5" s="47" t="s">
        <v>146</v>
      </c>
      <c r="F5" s="48"/>
      <c r="G5" s="47" t="s">
        <v>89</v>
      </c>
    </row>
    <row r="6" spans="1:7" ht="15.6" x14ac:dyDescent="0.25">
      <c r="A6" s="19">
        <v>2</v>
      </c>
      <c r="B6" s="45"/>
      <c r="C6" s="49" t="s">
        <v>347</v>
      </c>
      <c r="D6" s="48"/>
      <c r="E6" s="49" t="s">
        <v>98</v>
      </c>
      <c r="F6" s="48"/>
      <c r="G6" s="49" t="s">
        <v>101</v>
      </c>
    </row>
    <row r="7" spans="1:7" ht="15.6" x14ac:dyDescent="0.25">
      <c r="A7" s="19">
        <v>3</v>
      </c>
      <c r="B7" s="45"/>
      <c r="C7" s="49" t="s">
        <v>470</v>
      </c>
      <c r="D7" s="48"/>
      <c r="E7" s="49" t="s">
        <v>483</v>
      </c>
      <c r="F7" s="48"/>
      <c r="G7" s="49" t="s">
        <v>338</v>
      </c>
    </row>
    <row r="8" spans="1:7" x14ac:dyDescent="0.25">
      <c r="A8" s="19">
        <v>4</v>
      </c>
      <c r="B8" s="45"/>
      <c r="C8" s="50" t="s">
        <v>103</v>
      </c>
      <c r="D8" s="51"/>
      <c r="E8" s="50" t="s">
        <v>120</v>
      </c>
      <c r="F8" s="51"/>
      <c r="G8" s="50" t="s">
        <v>301</v>
      </c>
    </row>
    <row r="9" spans="1:7" x14ac:dyDescent="0.25">
      <c r="A9" s="19">
        <v>5</v>
      </c>
      <c r="B9" s="45"/>
      <c r="C9" s="50" t="s">
        <v>163</v>
      </c>
      <c r="D9" s="51"/>
      <c r="E9" s="50" t="s">
        <v>160</v>
      </c>
      <c r="F9" s="51"/>
      <c r="G9" s="50" t="s">
        <v>135</v>
      </c>
    </row>
    <row r="10" spans="1:7" x14ac:dyDescent="0.25">
      <c r="A10" s="19">
        <v>6</v>
      </c>
      <c r="B10" s="45"/>
      <c r="C10" s="50" t="s">
        <v>175</v>
      </c>
      <c r="D10" s="51"/>
      <c r="E10" s="50" t="s">
        <v>209</v>
      </c>
      <c r="F10" s="51"/>
      <c r="G10" s="50" t="s">
        <v>90</v>
      </c>
    </row>
    <row r="11" spans="1:7" x14ac:dyDescent="0.25">
      <c r="A11" s="19">
        <v>7</v>
      </c>
      <c r="B11" s="45"/>
      <c r="C11" s="50" t="s">
        <v>178</v>
      </c>
      <c r="D11" s="51"/>
      <c r="E11" s="50" t="s">
        <v>731</v>
      </c>
      <c r="F11" s="51"/>
      <c r="G11" s="50" t="s">
        <v>596</v>
      </c>
    </row>
    <row r="12" spans="1:7" x14ac:dyDescent="0.25">
      <c r="A12" s="19">
        <v>8</v>
      </c>
      <c r="B12" s="45"/>
      <c r="C12" s="50" t="s">
        <v>507</v>
      </c>
      <c r="D12" s="51"/>
      <c r="E12" s="50" t="s">
        <v>137</v>
      </c>
      <c r="F12" s="51"/>
      <c r="G12" s="50" t="s">
        <v>171</v>
      </c>
    </row>
    <row r="13" spans="1:7" x14ac:dyDescent="0.25">
      <c r="A13" s="19">
        <v>9</v>
      </c>
      <c r="B13" s="45"/>
      <c r="C13" s="50" t="s">
        <v>200</v>
      </c>
      <c r="D13" s="51"/>
      <c r="E13" s="50" t="s">
        <v>309</v>
      </c>
      <c r="F13" s="51"/>
      <c r="G13" s="50" t="s">
        <v>342</v>
      </c>
    </row>
    <row r="14" spans="1:7" x14ac:dyDescent="0.25">
      <c r="A14" s="19">
        <v>10</v>
      </c>
      <c r="B14" s="45"/>
      <c r="C14" s="50" t="s">
        <v>284</v>
      </c>
      <c r="D14" s="51"/>
      <c r="E14" s="50" t="s">
        <v>575</v>
      </c>
      <c r="F14" s="51"/>
      <c r="G14" s="50" t="s">
        <v>567</v>
      </c>
    </row>
    <row r="15" spans="1:7" x14ac:dyDescent="0.25">
      <c r="A15" s="19">
        <v>11</v>
      </c>
      <c r="B15" s="45"/>
      <c r="C15" s="20" t="s">
        <v>345</v>
      </c>
      <c r="E15" s="20" t="s">
        <v>243</v>
      </c>
      <c r="G15" s="20" t="s">
        <v>304</v>
      </c>
    </row>
    <row r="16" spans="1:7" x14ac:dyDescent="0.25">
      <c r="A16" s="19">
        <v>12</v>
      </c>
      <c r="B16" s="45"/>
      <c r="C16" s="20" t="s">
        <v>268</v>
      </c>
      <c r="E16" s="20" t="s">
        <v>145</v>
      </c>
      <c r="G16" s="20" t="s">
        <v>149</v>
      </c>
    </row>
    <row r="17" spans="1:7" x14ac:dyDescent="0.25">
      <c r="A17" s="19">
        <v>13</v>
      </c>
      <c r="B17" s="45"/>
      <c r="C17" s="20" t="s">
        <v>686</v>
      </c>
      <c r="E17" s="20" t="s">
        <v>335</v>
      </c>
      <c r="G17" s="20" t="s">
        <v>197</v>
      </c>
    </row>
    <row r="18" spans="1:7" x14ac:dyDescent="0.25">
      <c r="A18" s="19">
        <v>14</v>
      </c>
      <c r="B18" s="45"/>
      <c r="C18" s="20" t="s">
        <v>378</v>
      </c>
      <c r="E18" s="20" t="s">
        <v>122</v>
      </c>
      <c r="G18" s="20" t="s">
        <v>341</v>
      </c>
    </row>
    <row r="19" spans="1:7" x14ac:dyDescent="0.25">
      <c r="A19" s="19">
        <v>15</v>
      </c>
      <c r="B19" s="45"/>
      <c r="C19" s="20" t="s">
        <v>289</v>
      </c>
      <c r="E19" s="20" t="s">
        <v>399</v>
      </c>
      <c r="G19" s="20" t="s">
        <v>169</v>
      </c>
    </row>
    <row r="20" spans="1:7" x14ac:dyDescent="0.25">
      <c r="A20" s="19">
        <v>16</v>
      </c>
      <c r="B20" s="45"/>
      <c r="C20" s="20" t="s">
        <v>108</v>
      </c>
      <c r="E20" s="20" t="s">
        <v>511</v>
      </c>
      <c r="G20" s="20" t="s">
        <v>161</v>
      </c>
    </row>
    <row r="21" spans="1:7" x14ac:dyDescent="0.25">
      <c r="A21" s="19">
        <v>17</v>
      </c>
      <c r="B21" s="45"/>
      <c r="C21" s="20" t="s">
        <v>494</v>
      </c>
      <c r="E21" s="20" t="s">
        <v>115</v>
      </c>
      <c r="G21" s="20" t="s">
        <v>112</v>
      </c>
    </row>
    <row r="22" spans="1:7" x14ac:dyDescent="0.25">
      <c r="A22" s="19">
        <v>18</v>
      </c>
      <c r="B22" s="45"/>
      <c r="C22" s="20" t="s">
        <v>713</v>
      </c>
      <c r="E22" s="20" t="s">
        <v>106</v>
      </c>
      <c r="G22" s="20" t="s">
        <v>102</v>
      </c>
    </row>
    <row r="23" spans="1:7" x14ac:dyDescent="0.25">
      <c r="A23" s="19">
        <v>19</v>
      </c>
      <c r="B23" s="45"/>
      <c r="C23" s="20" t="s">
        <v>114</v>
      </c>
      <c r="E23" s="20" t="s">
        <v>97</v>
      </c>
      <c r="G23" s="20" t="s">
        <v>354</v>
      </c>
    </row>
    <row r="24" spans="1:7" x14ac:dyDescent="0.25">
      <c r="A24" s="19">
        <v>20</v>
      </c>
      <c r="B24" s="45"/>
      <c r="C24" s="20" t="s">
        <v>152</v>
      </c>
      <c r="E24" s="20" t="s">
        <v>201</v>
      </c>
      <c r="G24" s="20" t="s">
        <v>227</v>
      </c>
    </row>
    <row r="25" spans="1:7" x14ac:dyDescent="0.25">
      <c r="A25" s="19">
        <v>21</v>
      </c>
      <c r="B25" s="45"/>
      <c r="C25" s="20" t="s">
        <v>202</v>
      </c>
      <c r="E25" s="20" t="s">
        <v>133</v>
      </c>
      <c r="G25" s="20" t="s">
        <v>737</v>
      </c>
    </row>
    <row r="26" spans="1:7" x14ac:dyDescent="0.25">
      <c r="A26" s="19">
        <v>22</v>
      </c>
      <c r="B26" s="45"/>
      <c r="C26" s="20" t="s">
        <v>314</v>
      </c>
      <c r="E26" s="20" t="s">
        <v>116</v>
      </c>
      <c r="G26" s="20" t="s">
        <v>606</v>
      </c>
    </row>
    <row r="27" spans="1:7" x14ac:dyDescent="0.25">
      <c r="A27" s="19">
        <v>23</v>
      </c>
      <c r="B27" s="45"/>
      <c r="C27" s="20" t="s">
        <v>474</v>
      </c>
      <c r="E27" s="20" t="s">
        <v>294</v>
      </c>
      <c r="G27" s="20" t="s">
        <v>100</v>
      </c>
    </row>
    <row r="28" spans="1:7" x14ac:dyDescent="0.25">
      <c r="A28" s="19">
        <v>24</v>
      </c>
      <c r="B28" s="45"/>
      <c r="C28" s="20" t="s">
        <v>134</v>
      </c>
      <c r="E28" s="20" t="s">
        <v>188</v>
      </c>
      <c r="G28" s="20" t="s">
        <v>295</v>
      </c>
    </row>
    <row r="29" spans="1:7" x14ac:dyDescent="0.25">
      <c r="A29" s="19">
        <v>25</v>
      </c>
      <c r="B29" s="45"/>
      <c r="C29" s="20" t="s">
        <v>109</v>
      </c>
      <c r="E29" s="20" t="s">
        <v>293</v>
      </c>
      <c r="G29" s="20" t="s">
        <v>113</v>
      </c>
    </row>
    <row r="30" spans="1:7" x14ac:dyDescent="0.25">
      <c r="A30" s="19">
        <v>26</v>
      </c>
      <c r="B30" s="45"/>
      <c r="C30" s="20" t="s">
        <v>199</v>
      </c>
      <c r="E30" s="20" t="s">
        <v>154</v>
      </c>
      <c r="G30" s="20" t="s">
        <v>705</v>
      </c>
    </row>
    <row r="31" spans="1:7" x14ac:dyDescent="0.25">
      <c r="A31" s="19">
        <v>27</v>
      </c>
      <c r="B31" s="45"/>
      <c r="C31" s="20" t="s">
        <v>126</v>
      </c>
      <c r="E31" s="20" t="s">
        <v>583</v>
      </c>
      <c r="G31" s="20" t="s">
        <v>105</v>
      </c>
    </row>
    <row r="32" spans="1:7" x14ac:dyDescent="0.25">
      <c r="A32" s="19">
        <v>28</v>
      </c>
      <c r="B32" s="45"/>
      <c r="C32" s="20" t="s">
        <v>111</v>
      </c>
      <c r="E32" s="20" t="s">
        <v>99</v>
      </c>
      <c r="G32" s="20" t="s">
        <v>430</v>
      </c>
    </row>
    <row r="33" spans="1:7" x14ac:dyDescent="0.25">
      <c r="A33" s="19">
        <v>29</v>
      </c>
      <c r="B33" s="45"/>
      <c r="C33" s="20" t="s">
        <v>271</v>
      </c>
      <c r="E33" s="20" t="s">
        <v>35</v>
      </c>
      <c r="G33" s="20" t="s">
        <v>125</v>
      </c>
    </row>
    <row r="34" spans="1:7" x14ac:dyDescent="0.25">
      <c r="A34" s="19">
        <v>30</v>
      </c>
      <c r="B34" s="45"/>
      <c r="C34" s="20" t="s">
        <v>333</v>
      </c>
      <c r="E34" s="20" t="s">
        <v>121</v>
      </c>
      <c r="G34" s="20" t="s">
        <v>665</v>
      </c>
    </row>
    <row r="35" spans="1:7" x14ac:dyDescent="0.25">
      <c r="A35" s="19">
        <v>31</v>
      </c>
      <c r="B35" s="45"/>
      <c r="C35" s="20" t="s">
        <v>234</v>
      </c>
      <c r="E35" s="20" t="s">
        <v>123</v>
      </c>
      <c r="G35" s="144"/>
    </row>
    <row r="36" spans="1:7" x14ac:dyDescent="0.25">
      <c r="A36" s="19">
        <v>32</v>
      </c>
      <c r="B36" s="45"/>
      <c r="C36" s="20" t="s">
        <v>104</v>
      </c>
      <c r="E36" s="20" t="s">
        <v>404</v>
      </c>
    </row>
    <row r="37" spans="1:7" x14ac:dyDescent="0.25">
      <c r="A37" s="19">
        <v>33</v>
      </c>
      <c r="B37" s="45"/>
      <c r="C37" s="20" t="s">
        <v>679</v>
      </c>
      <c r="E37" s="20" t="s">
        <v>324</v>
      </c>
      <c r="G37" s="144"/>
    </row>
    <row r="38" spans="1:7" x14ac:dyDescent="0.25">
      <c r="A38" s="19">
        <v>34</v>
      </c>
      <c r="B38" s="45"/>
      <c r="C38" s="20" t="s">
        <v>286</v>
      </c>
      <c r="E38" s="20" t="s">
        <v>745</v>
      </c>
    </row>
    <row r="39" spans="1:7" x14ac:dyDescent="0.25">
      <c r="A39" s="19">
        <v>35</v>
      </c>
      <c r="B39" s="45"/>
      <c r="C39" s="20" t="s">
        <v>675</v>
      </c>
      <c r="E39" s="20" t="s">
        <v>552</v>
      </c>
    </row>
    <row r="40" spans="1:7" x14ac:dyDescent="0.25">
      <c r="A40" s="19">
        <v>36</v>
      </c>
      <c r="B40" s="45"/>
      <c r="C40" s="20" t="s">
        <v>329</v>
      </c>
      <c r="E40" s="20" t="s">
        <v>446</v>
      </c>
    </row>
    <row r="41" spans="1:7" x14ac:dyDescent="0.25">
      <c r="A41" s="19">
        <v>37</v>
      </c>
      <c r="B41" s="45"/>
      <c r="C41" s="20" t="s">
        <v>107</v>
      </c>
      <c r="E41" s="20" t="s">
        <v>159</v>
      </c>
    </row>
    <row r="42" spans="1:7" x14ac:dyDescent="0.25">
      <c r="A42" s="19">
        <v>38</v>
      </c>
      <c r="B42" s="45"/>
      <c r="C42" s="20" t="s">
        <v>316</v>
      </c>
      <c r="E42" s="20" t="s">
        <v>117</v>
      </c>
    </row>
    <row r="43" spans="1:7" x14ac:dyDescent="0.25">
      <c r="A43" s="19">
        <v>39</v>
      </c>
      <c r="B43" s="45"/>
      <c r="C43" s="20" t="s">
        <v>384</v>
      </c>
      <c r="E43" s="20" t="s">
        <v>707</v>
      </c>
    </row>
    <row r="44" spans="1:7" x14ac:dyDescent="0.25">
      <c r="A44" s="19">
        <v>40</v>
      </c>
      <c r="B44" s="45"/>
      <c r="C44" s="20" t="s">
        <v>386</v>
      </c>
      <c r="E44" s="20" t="s">
        <v>572</v>
      </c>
    </row>
    <row r="45" spans="1:7" x14ac:dyDescent="0.25">
      <c r="A45" s="19">
        <v>41</v>
      </c>
      <c r="B45" s="45"/>
      <c r="C45" s="20" t="s">
        <v>110</v>
      </c>
      <c r="E45" s="144"/>
    </row>
    <row r="46" spans="1:7" x14ac:dyDescent="0.25">
      <c r="A46" s="19">
        <v>42</v>
      </c>
      <c r="B46" s="45"/>
      <c r="C46" s="20" t="s">
        <v>498</v>
      </c>
    </row>
    <row r="47" spans="1:7" x14ac:dyDescent="0.25">
      <c r="A47" s="19">
        <v>43</v>
      </c>
      <c r="B47" s="45"/>
      <c r="C47" s="20" t="s">
        <v>274</v>
      </c>
    </row>
    <row r="48" spans="1:7" x14ac:dyDescent="0.25">
      <c r="A48" s="19">
        <v>44</v>
      </c>
      <c r="B48" s="45"/>
      <c r="C48" s="20" t="s">
        <v>282</v>
      </c>
      <c r="E48" s="144"/>
    </row>
    <row r="49" spans="1:7" x14ac:dyDescent="0.25">
      <c r="A49" s="19">
        <v>45</v>
      </c>
      <c r="B49" s="45"/>
      <c r="C49" s="20" t="s">
        <v>778</v>
      </c>
    </row>
    <row r="50" spans="1:7" x14ac:dyDescent="0.25">
      <c r="A50" s="19">
        <v>46</v>
      </c>
      <c r="B50" s="45"/>
      <c r="C50" s="20" t="s">
        <v>124</v>
      </c>
    </row>
    <row r="51" spans="1:7" x14ac:dyDescent="0.25">
      <c r="A51" s="19">
        <v>47</v>
      </c>
      <c r="B51" s="45"/>
      <c r="C51" s="20" t="s">
        <v>327</v>
      </c>
    </row>
    <row r="52" spans="1:7" x14ac:dyDescent="0.25">
      <c r="A52" s="19">
        <v>48</v>
      </c>
      <c r="C52" s="20" t="s">
        <v>637</v>
      </c>
    </row>
    <row r="53" spans="1:7" x14ac:dyDescent="0.25">
      <c r="A53" s="19">
        <v>49</v>
      </c>
      <c r="C53" s="20" t="s">
        <v>692</v>
      </c>
    </row>
    <row r="54" spans="1:7" x14ac:dyDescent="0.25">
      <c r="A54" s="19">
        <v>50</v>
      </c>
      <c r="C54" s="20" t="s">
        <v>176</v>
      </c>
    </row>
    <row r="55" spans="1:7" x14ac:dyDescent="0.25">
      <c r="A55" s="19">
        <v>51</v>
      </c>
      <c r="C55" s="20" t="s">
        <v>162</v>
      </c>
    </row>
    <row r="56" spans="1:7" x14ac:dyDescent="0.25">
      <c r="A56" s="19">
        <v>52</v>
      </c>
      <c r="C56" s="20" t="s">
        <v>412</v>
      </c>
    </row>
    <row r="57" spans="1:7" x14ac:dyDescent="0.25">
      <c r="A57" s="19">
        <v>53</v>
      </c>
      <c r="C57" s="20" t="s">
        <v>697</v>
      </c>
    </row>
    <row r="58" spans="1:7" x14ac:dyDescent="0.25">
      <c r="A58" s="19">
        <v>54</v>
      </c>
      <c r="C58" s="20" t="s">
        <v>220</v>
      </c>
      <c r="G58" s="77" t="s">
        <v>784</v>
      </c>
    </row>
    <row r="59" spans="1:7" x14ac:dyDescent="0.25">
      <c r="A59" s="19">
        <v>55</v>
      </c>
      <c r="C59" s="20" t="s">
        <v>349</v>
      </c>
    </row>
    <row r="60" spans="1:7" x14ac:dyDescent="0.25">
      <c r="A60" s="19">
        <v>56</v>
      </c>
      <c r="C60" s="20" t="s">
        <v>421</v>
      </c>
      <c r="E60" s="332" t="s">
        <v>770</v>
      </c>
      <c r="F60" s="333"/>
      <c r="G60" s="334"/>
    </row>
    <row r="61" spans="1:7" x14ac:dyDescent="0.25">
      <c r="A61" s="19">
        <v>57</v>
      </c>
      <c r="C61" s="20" t="s">
        <v>525</v>
      </c>
      <c r="E61" s="329" t="s">
        <v>782</v>
      </c>
      <c r="F61" s="330"/>
      <c r="G61" s="331"/>
    </row>
    <row r="62" spans="1:7" x14ac:dyDescent="0.25">
      <c r="A62" s="19">
        <v>58</v>
      </c>
      <c r="C62" s="20" t="s">
        <v>699</v>
      </c>
      <c r="E62" s="329" t="s">
        <v>771</v>
      </c>
      <c r="F62" s="330"/>
      <c r="G62" s="331"/>
    </row>
    <row r="63" spans="1:7" x14ac:dyDescent="0.25">
      <c r="A63" s="19">
        <v>59</v>
      </c>
      <c r="C63" s="20" t="s">
        <v>388</v>
      </c>
      <c r="E63" s="136"/>
      <c r="F63" s="34"/>
      <c r="G63" s="137"/>
    </row>
    <row r="64" spans="1:7" x14ac:dyDescent="0.25">
      <c r="A64" s="19">
        <v>60</v>
      </c>
      <c r="C64" s="20" t="s">
        <v>359</v>
      </c>
      <c r="E64" s="324" t="s">
        <v>783</v>
      </c>
      <c r="F64" s="325"/>
      <c r="G64" s="326"/>
    </row>
  </sheetData>
  <mergeCells count="5">
    <mergeCell ref="E64:G64"/>
    <mergeCell ref="A2:G2"/>
    <mergeCell ref="E62:G62"/>
    <mergeCell ref="E60:G60"/>
    <mergeCell ref="E61:G61"/>
  </mergeCells>
  <phoneticPr fontId="5" type="noConversion"/>
  <printOptions horizontalCentered="1"/>
  <pageMargins left="0.25" right="0.25" top="0.75" bottom="0.75" header="0.3" footer="0.3"/>
  <pageSetup paperSize="9" scale="91"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BZ137"/>
  <sheetViews>
    <sheetView tabSelected="1" topLeftCell="A4" zoomScale="90" zoomScaleNormal="90" workbookViewId="0">
      <pane xSplit="10" ySplit="3" topLeftCell="W7" activePane="bottomRight" state="frozen"/>
      <selection activeCell="A4" sqref="A4"/>
      <selection pane="topRight" activeCell="K4" sqref="K4"/>
      <selection pane="bottomLeft" activeCell="A7" sqref="A7"/>
      <selection pane="bottomRight" activeCell="B11" sqref="B11"/>
    </sheetView>
  </sheetViews>
  <sheetFormatPr defaultColWidth="11.44140625" defaultRowHeight="13.2" x14ac:dyDescent="0.25"/>
  <cols>
    <col min="1" max="1" width="5.109375" style="95" customWidth="1"/>
    <col min="2" max="2" width="3.109375" style="95" bestFit="1" customWidth="1"/>
    <col min="3" max="3" width="9.33203125" style="95" bestFit="1" customWidth="1"/>
    <col min="4" max="4" width="19.109375" style="72" customWidth="1"/>
    <col min="5" max="5" width="24.44140625" style="72" customWidth="1"/>
    <col min="6" max="6" width="0.44140625" style="96" customWidth="1"/>
    <col min="7" max="7" width="5.33203125" style="138" hidden="1" customWidth="1"/>
    <col min="8" max="8" width="6.21875" style="96" bestFit="1" customWidth="1"/>
    <col min="9" max="9" width="4.6640625" style="84" bestFit="1" customWidth="1"/>
    <col min="10" max="10" width="4.6640625" style="85" bestFit="1" customWidth="1"/>
    <col min="11" max="11" width="1" style="85" customWidth="1"/>
    <col min="12" max="14" width="3.77734375" style="73" customWidth="1"/>
    <col min="15" max="15" width="4.6640625" style="305" hidden="1" customWidth="1"/>
    <col min="16" max="16" width="0.77734375" style="304" customWidth="1"/>
    <col min="17" max="20" width="3.77734375" style="73" customWidth="1"/>
    <col min="21" max="21" width="4.6640625" style="305" bestFit="1" customWidth="1"/>
    <col min="22" max="22" width="0.77734375" style="304" customWidth="1"/>
    <col min="23" max="27" width="3.77734375" style="73" customWidth="1"/>
    <col min="28" max="28" width="4.88671875" style="305" hidden="1" customWidth="1"/>
    <col min="29" max="29" width="0.77734375" style="304" customWidth="1"/>
    <col min="30" max="33" width="3.77734375" style="73" customWidth="1"/>
    <col min="34" max="34" width="4.88671875" style="305" hidden="1" customWidth="1"/>
    <col min="35" max="35" width="0.77734375" style="304" customWidth="1"/>
    <col min="36" max="37" width="3.77734375" style="73" customWidth="1"/>
    <col min="38" max="38" width="4.88671875" style="305" hidden="1" customWidth="1"/>
    <col min="39" max="39" width="0.77734375" style="304" customWidth="1"/>
    <col min="40" max="43" width="3.77734375" style="73" customWidth="1"/>
    <col min="44" max="44" width="4.88671875" style="305" hidden="1" customWidth="1"/>
    <col min="45" max="45" width="0.77734375" style="304" customWidth="1"/>
    <col min="46" max="49" width="3.77734375" style="73" customWidth="1"/>
    <col min="50" max="50" width="4.88671875" style="305" hidden="1" customWidth="1"/>
    <col min="51" max="51" width="0.77734375" style="304" customWidth="1"/>
    <col min="52" max="59" width="3.77734375" style="73" customWidth="1"/>
    <col min="60" max="60" width="4.88671875" style="305" hidden="1" customWidth="1"/>
    <col min="61" max="61" width="0.77734375" style="304" customWidth="1"/>
    <col min="62" max="67" width="3.77734375" style="73" customWidth="1"/>
    <col min="68" max="68" width="4.88671875" style="305" hidden="1" customWidth="1"/>
    <col min="69" max="69" width="0.77734375" style="304" customWidth="1"/>
    <col min="70" max="71" width="3.77734375" style="73" customWidth="1"/>
    <col min="72" max="72" width="4.88671875" style="305" hidden="1" customWidth="1"/>
    <col min="73" max="73" width="0.77734375" style="304" customWidth="1"/>
    <col min="74" max="76" width="3.77734375" style="73" customWidth="1"/>
    <col min="77" max="77" width="4.88671875" style="35" hidden="1" customWidth="1"/>
    <col min="78" max="78" width="4.88671875" style="84" customWidth="1"/>
    <col min="79" max="16384" width="11.44140625" style="72"/>
  </cols>
  <sheetData>
    <row r="1" spans="1:78" ht="21" hidden="1" customHeight="1" x14ac:dyDescent="0.25">
      <c r="A1" s="108" t="s">
        <v>48</v>
      </c>
      <c r="B1" s="109"/>
      <c r="C1" s="109"/>
      <c r="D1" s="110"/>
      <c r="E1" s="110"/>
      <c r="F1" s="111"/>
      <c r="G1" s="193"/>
      <c r="H1" s="111"/>
      <c r="I1" s="112"/>
      <c r="J1" s="113"/>
      <c r="K1" s="113"/>
      <c r="L1" s="114"/>
      <c r="M1" s="114"/>
      <c r="N1" s="114"/>
      <c r="O1" s="303"/>
      <c r="Q1" s="114"/>
      <c r="R1" s="114"/>
      <c r="S1" s="114"/>
      <c r="T1" s="114"/>
      <c r="U1" s="303"/>
      <c r="W1" s="114"/>
      <c r="X1" s="114"/>
      <c r="Y1" s="114"/>
      <c r="Z1" s="114"/>
      <c r="AA1" s="114"/>
      <c r="AB1" s="303"/>
      <c r="AD1" s="114"/>
      <c r="AE1" s="114"/>
      <c r="AF1" s="114"/>
      <c r="AG1" s="114"/>
      <c r="AH1" s="303"/>
      <c r="AN1" s="114"/>
      <c r="AO1" s="114"/>
      <c r="AP1" s="114"/>
      <c r="AQ1" s="114"/>
      <c r="AR1" s="303"/>
      <c r="AT1" s="74"/>
      <c r="AU1" s="114"/>
      <c r="AV1" s="114"/>
      <c r="AW1" s="306"/>
      <c r="AX1" s="303"/>
      <c r="BH1" s="303"/>
      <c r="BP1" s="303"/>
      <c r="BT1" s="303"/>
    </row>
    <row r="2" spans="1:78" ht="25.5" hidden="1" customHeight="1" x14ac:dyDescent="0.25">
      <c r="A2" s="115" t="s">
        <v>49</v>
      </c>
      <c r="B2" s="116"/>
      <c r="C2" s="116"/>
      <c r="D2" s="117"/>
      <c r="E2" s="117"/>
      <c r="F2" s="118"/>
      <c r="G2" s="194"/>
      <c r="H2" s="118"/>
      <c r="I2" s="119"/>
      <c r="AT2" s="75"/>
      <c r="AW2" s="307"/>
      <c r="BX2" s="307"/>
    </row>
    <row r="3" spans="1:78" ht="22.5" hidden="1" customHeight="1" x14ac:dyDescent="0.25">
      <c r="A3" s="115" t="s">
        <v>50</v>
      </c>
      <c r="B3" s="116"/>
      <c r="C3" s="116"/>
      <c r="D3" s="117"/>
      <c r="E3" s="117"/>
      <c r="F3" s="118"/>
      <c r="G3" s="194"/>
      <c r="H3" s="118"/>
      <c r="I3" s="119"/>
      <c r="AT3" s="75"/>
      <c r="AW3" s="307"/>
      <c r="BX3" s="307"/>
    </row>
    <row r="4" spans="1:78" s="69" customFormat="1" ht="15" customHeight="1" x14ac:dyDescent="0.25">
      <c r="A4" s="124"/>
      <c r="B4" s="119"/>
      <c r="C4" s="119"/>
      <c r="D4" s="120"/>
      <c r="E4" s="120"/>
      <c r="F4" s="121"/>
      <c r="G4" s="194"/>
      <c r="H4" s="121"/>
      <c r="I4" s="119"/>
      <c r="J4" s="86"/>
      <c r="K4" s="131"/>
      <c r="L4" s="335" t="s">
        <v>774</v>
      </c>
      <c r="M4" s="335"/>
      <c r="N4" s="335"/>
      <c r="O4" s="308"/>
      <c r="P4" s="309"/>
      <c r="Q4" s="336" t="s">
        <v>81</v>
      </c>
      <c r="R4" s="337"/>
      <c r="S4" s="337"/>
      <c r="T4" s="338"/>
      <c r="U4" s="308"/>
      <c r="V4" s="309"/>
      <c r="W4" s="336" t="s">
        <v>45</v>
      </c>
      <c r="X4" s="337"/>
      <c r="Y4" s="337"/>
      <c r="Z4" s="337"/>
      <c r="AA4" s="338"/>
      <c r="AB4" s="308"/>
      <c r="AC4" s="309"/>
      <c r="AD4" s="336" t="s">
        <v>766</v>
      </c>
      <c r="AE4" s="337"/>
      <c r="AF4" s="337"/>
      <c r="AG4" s="338"/>
      <c r="AH4" s="308"/>
      <c r="AI4" s="309"/>
      <c r="AJ4" s="339" t="s">
        <v>191</v>
      </c>
      <c r="AK4" s="341"/>
      <c r="AL4" s="308"/>
      <c r="AM4" s="309"/>
      <c r="AN4" s="339" t="s">
        <v>765</v>
      </c>
      <c r="AO4" s="340"/>
      <c r="AP4" s="340"/>
      <c r="AQ4" s="341"/>
      <c r="AR4" s="308"/>
      <c r="AS4" s="309"/>
      <c r="AT4" s="339" t="s">
        <v>773</v>
      </c>
      <c r="AU4" s="340"/>
      <c r="AV4" s="340"/>
      <c r="AW4" s="341"/>
      <c r="AX4" s="308"/>
      <c r="AY4" s="309"/>
      <c r="AZ4" s="336" t="s">
        <v>9</v>
      </c>
      <c r="BA4" s="337"/>
      <c r="BB4" s="337"/>
      <c r="BC4" s="337"/>
      <c r="BD4" s="337"/>
      <c r="BE4" s="337"/>
      <c r="BF4" s="337"/>
      <c r="BG4" s="338"/>
      <c r="BH4" s="308"/>
      <c r="BI4" s="309"/>
      <c r="BJ4" s="339" t="s">
        <v>46</v>
      </c>
      <c r="BK4" s="340"/>
      <c r="BL4" s="340"/>
      <c r="BM4" s="340"/>
      <c r="BN4" s="340"/>
      <c r="BO4" s="341"/>
      <c r="BP4" s="308"/>
      <c r="BQ4" s="309"/>
      <c r="BR4" s="339" t="s">
        <v>763</v>
      </c>
      <c r="BS4" s="341"/>
      <c r="BT4" s="308"/>
      <c r="BU4" s="309"/>
      <c r="BV4" s="339" t="s">
        <v>772</v>
      </c>
      <c r="BW4" s="340"/>
      <c r="BX4" s="341"/>
      <c r="BY4" s="87"/>
      <c r="BZ4" s="104"/>
    </row>
    <row r="5" spans="1:78" ht="58.5" customHeight="1" x14ac:dyDescent="0.25">
      <c r="A5" s="53" t="s">
        <v>761</v>
      </c>
      <c r="B5" s="53" t="s">
        <v>39</v>
      </c>
      <c r="C5" s="70" t="s">
        <v>21</v>
      </c>
      <c r="D5" s="70" t="s">
        <v>5</v>
      </c>
      <c r="E5" s="70" t="s">
        <v>23</v>
      </c>
      <c r="F5" s="88"/>
      <c r="G5" s="146" t="s">
        <v>65</v>
      </c>
      <c r="H5" s="107" t="s">
        <v>82</v>
      </c>
      <c r="I5" s="146" t="s">
        <v>93</v>
      </c>
      <c r="J5" s="146" t="s">
        <v>92</v>
      </c>
      <c r="K5" s="70"/>
      <c r="L5" s="54" t="s">
        <v>39</v>
      </c>
      <c r="M5" s="56" t="s">
        <v>40</v>
      </c>
      <c r="N5" s="55" t="s">
        <v>41</v>
      </c>
      <c r="O5" s="55" t="s">
        <v>44</v>
      </c>
      <c r="P5" s="90"/>
      <c r="Q5" s="54" t="s">
        <v>39</v>
      </c>
      <c r="R5" s="56" t="s">
        <v>40</v>
      </c>
      <c r="S5" s="56" t="s">
        <v>41</v>
      </c>
      <c r="T5" s="83" t="s">
        <v>42</v>
      </c>
      <c r="U5" s="55" t="s">
        <v>44</v>
      </c>
      <c r="V5" s="90"/>
      <c r="W5" s="54" t="s">
        <v>39</v>
      </c>
      <c r="X5" s="56" t="s">
        <v>40</v>
      </c>
      <c r="Y5" s="56" t="s">
        <v>41</v>
      </c>
      <c r="Z5" s="56" t="s">
        <v>42</v>
      </c>
      <c r="AA5" s="83" t="s">
        <v>43</v>
      </c>
      <c r="AB5" s="55" t="s">
        <v>44</v>
      </c>
      <c r="AC5" s="90"/>
      <c r="AD5" s="54" t="s">
        <v>39</v>
      </c>
      <c r="AE5" s="56" t="s">
        <v>40</v>
      </c>
      <c r="AF5" s="56" t="s">
        <v>41</v>
      </c>
      <c r="AG5" s="83" t="s">
        <v>42</v>
      </c>
      <c r="AH5" s="55" t="s">
        <v>44</v>
      </c>
      <c r="AI5" s="90"/>
      <c r="AJ5" s="54" t="s">
        <v>39</v>
      </c>
      <c r="AK5" s="83" t="s">
        <v>41</v>
      </c>
      <c r="AL5" s="55" t="s">
        <v>44</v>
      </c>
      <c r="AM5" s="90"/>
      <c r="AN5" s="54" t="s">
        <v>39</v>
      </c>
      <c r="AO5" s="56" t="s">
        <v>40</v>
      </c>
      <c r="AP5" s="56" t="s">
        <v>41</v>
      </c>
      <c r="AQ5" s="55" t="s">
        <v>41</v>
      </c>
      <c r="AR5" s="55" t="s">
        <v>44</v>
      </c>
      <c r="AS5" s="90"/>
      <c r="AT5" s="54" t="s">
        <v>39</v>
      </c>
      <c r="AU5" s="56" t="s">
        <v>40</v>
      </c>
      <c r="AV5" s="56" t="s">
        <v>41</v>
      </c>
      <c r="AW5" s="55" t="s">
        <v>42</v>
      </c>
      <c r="AX5" s="55" t="s">
        <v>44</v>
      </c>
      <c r="AY5" s="90"/>
      <c r="AZ5" s="54" t="s">
        <v>39</v>
      </c>
      <c r="BA5" s="56" t="s">
        <v>40</v>
      </c>
      <c r="BB5" s="56" t="s">
        <v>41</v>
      </c>
      <c r="BC5" s="56" t="s">
        <v>42</v>
      </c>
      <c r="BD5" s="56" t="s">
        <v>43</v>
      </c>
      <c r="BE5" s="56" t="s">
        <v>136</v>
      </c>
      <c r="BF5" s="56" t="s">
        <v>232</v>
      </c>
      <c r="BG5" s="83" t="s">
        <v>764</v>
      </c>
      <c r="BH5" s="55" t="s">
        <v>44</v>
      </c>
      <c r="BI5" s="90"/>
      <c r="BJ5" s="54" t="s">
        <v>39</v>
      </c>
      <c r="BK5" s="56" t="s">
        <v>40</v>
      </c>
      <c r="BL5" s="56" t="s">
        <v>41</v>
      </c>
      <c r="BM5" s="56" t="s">
        <v>42</v>
      </c>
      <c r="BN5" s="56" t="s">
        <v>43</v>
      </c>
      <c r="BO5" s="55" t="s">
        <v>136</v>
      </c>
      <c r="BP5" s="55" t="s">
        <v>44</v>
      </c>
      <c r="BQ5" s="90"/>
      <c r="BR5" s="54" t="s">
        <v>39</v>
      </c>
      <c r="BS5" s="55" t="s">
        <v>40</v>
      </c>
      <c r="BT5" s="55" t="s">
        <v>44</v>
      </c>
      <c r="BU5" s="90"/>
      <c r="BV5" s="54" t="s">
        <v>39</v>
      </c>
      <c r="BW5" s="56" t="s">
        <v>40</v>
      </c>
      <c r="BX5" s="55" t="s">
        <v>41</v>
      </c>
      <c r="BY5" s="55" t="s">
        <v>44</v>
      </c>
      <c r="BZ5" s="105"/>
    </row>
    <row r="6" spans="1:78" ht="4.5" customHeight="1" x14ac:dyDescent="0.25">
      <c r="A6" s="37"/>
      <c r="B6" s="37"/>
      <c r="C6" s="71"/>
      <c r="D6" s="71"/>
      <c r="E6" s="71"/>
      <c r="F6" s="88"/>
      <c r="G6" s="146"/>
      <c r="H6" s="88"/>
      <c r="I6" s="89"/>
      <c r="J6" s="70"/>
      <c r="K6" s="70"/>
      <c r="L6" s="54"/>
      <c r="M6" s="56"/>
      <c r="N6" s="55"/>
      <c r="O6" s="82"/>
      <c r="P6" s="90"/>
      <c r="Q6" s="54"/>
      <c r="R6" s="56"/>
      <c r="S6" s="56"/>
      <c r="T6" s="55"/>
      <c r="U6" s="36"/>
      <c r="V6" s="90"/>
      <c r="W6" s="54"/>
      <c r="X6" s="56"/>
      <c r="Y6" s="56"/>
      <c r="Z6" s="56"/>
      <c r="AA6" s="55"/>
      <c r="AB6" s="36"/>
      <c r="AC6" s="90"/>
      <c r="AD6" s="54"/>
      <c r="AE6" s="56"/>
      <c r="AF6" s="56"/>
      <c r="AG6" s="55"/>
      <c r="AH6" s="36"/>
      <c r="AI6" s="90"/>
      <c r="AJ6" s="54"/>
      <c r="AK6" s="55"/>
      <c r="AL6" s="36"/>
      <c r="AM6" s="90"/>
      <c r="AN6" s="54"/>
      <c r="AO6" s="56"/>
      <c r="AP6" s="56"/>
      <c r="AQ6" s="55"/>
      <c r="AR6" s="36"/>
      <c r="AS6" s="90"/>
      <c r="AT6" s="54"/>
      <c r="AU6" s="56"/>
      <c r="AV6" s="56"/>
      <c r="AW6" s="55"/>
      <c r="AX6" s="36"/>
      <c r="AY6" s="90"/>
      <c r="AZ6" s="54"/>
      <c r="BA6" s="56"/>
      <c r="BB6" s="56"/>
      <c r="BC6" s="56"/>
      <c r="BD6" s="56"/>
      <c r="BE6" s="56"/>
      <c r="BF6" s="56"/>
      <c r="BG6" s="55"/>
      <c r="BH6" s="36"/>
      <c r="BI6" s="90"/>
      <c r="BJ6" s="54"/>
      <c r="BK6" s="56"/>
      <c r="BL6" s="56"/>
      <c r="BM6" s="56"/>
      <c r="BN6" s="56"/>
      <c r="BO6" s="55"/>
      <c r="BP6" s="36"/>
      <c r="BQ6" s="90"/>
      <c r="BR6" s="54"/>
      <c r="BS6" s="55"/>
      <c r="BT6" s="36"/>
      <c r="BU6" s="90"/>
      <c r="BV6" s="54"/>
      <c r="BW6" s="56"/>
      <c r="BX6" s="55"/>
      <c r="BY6" s="82"/>
      <c r="BZ6" s="105"/>
    </row>
    <row r="7" spans="1:78" s="166" customFormat="1" ht="12.75" hidden="1" customHeight="1" x14ac:dyDescent="0.25">
      <c r="A7" s="19">
        <v>1</v>
      </c>
      <c r="B7" s="91" t="s">
        <v>37</v>
      </c>
      <c r="C7" s="91" t="s">
        <v>189</v>
      </c>
      <c r="D7" s="20" t="s">
        <v>146</v>
      </c>
      <c r="E7" s="92" t="s">
        <v>648</v>
      </c>
      <c r="F7" s="93"/>
      <c r="G7" s="145">
        <f>AX7+AR7+AH7+U7+O7+AB7+AL7</f>
        <v>1184.2342151283287</v>
      </c>
      <c r="H7" s="301">
        <f>AX7+AR7+AH7+U7+O7+AB7+BH7+BP7+BY7+AL7+BT7</f>
        <v>2175.3632710737529</v>
      </c>
      <c r="I7" s="145">
        <f>COUNTA(L7,Q7,AD7,AJ7,W7,AN7,AT7,AZ7,BR7,BJ7,BV7)</f>
        <v>7</v>
      </c>
      <c r="J7" s="145">
        <f>COUNTA(M7,N7,R7,S7,T7,X7,Y7,Z7,AA7,AE7,AF7,AG7,AK7,AO7,AP7,AQ7,AU7,AV7,AW7,BA7,BB7,BC7,BD7,BE7,BF7,BG7,BK7,BL7,BM7,BN7,BO7,BS7,BW7,BX7)</f>
        <v>19</v>
      </c>
      <c r="K7" s="139"/>
      <c r="L7" s="94"/>
      <c r="M7" s="140"/>
      <c r="N7" s="142"/>
      <c r="O7" s="141"/>
      <c r="P7" s="310"/>
      <c r="Q7" s="94"/>
      <c r="R7" s="140"/>
      <c r="S7" s="140"/>
      <c r="T7" s="142"/>
      <c r="U7" s="143"/>
      <c r="V7" s="310"/>
      <c r="W7" s="94" t="s">
        <v>64</v>
      </c>
      <c r="X7" s="140">
        <v>1</v>
      </c>
      <c r="Y7" s="140">
        <v>1</v>
      </c>
      <c r="Z7" s="140">
        <v>3</v>
      </c>
      <c r="AA7" s="142">
        <v>2</v>
      </c>
      <c r="AB7" s="163">
        <v>440.88643834802156</v>
      </c>
      <c r="AC7" s="310"/>
      <c r="AD7" s="94" t="s">
        <v>37</v>
      </c>
      <c r="AE7" s="140">
        <v>2</v>
      </c>
      <c r="AF7" s="140">
        <v>1</v>
      </c>
      <c r="AG7" s="142">
        <v>4</v>
      </c>
      <c r="AH7" s="163">
        <v>398.19327743070994</v>
      </c>
      <c r="AI7" s="310"/>
      <c r="AJ7" s="94" t="s">
        <v>36</v>
      </c>
      <c r="AK7" s="142">
        <v>1</v>
      </c>
      <c r="AL7" s="163">
        <v>100</v>
      </c>
      <c r="AM7" s="310"/>
      <c r="AN7" s="94" t="s">
        <v>37</v>
      </c>
      <c r="AO7" s="140">
        <v>3</v>
      </c>
      <c r="AP7" s="140">
        <v>3</v>
      </c>
      <c r="AQ7" s="142">
        <v>3</v>
      </c>
      <c r="AR7" s="163">
        <v>245.15449934959716</v>
      </c>
      <c r="AS7" s="310"/>
      <c r="AT7" s="94"/>
      <c r="AU7" s="140"/>
      <c r="AV7" s="140"/>
      <c r="AW7" s="142"/>
      <c r="AX7" s="143"/>
      <c r="AY7" s="310"/>
      <c r="AZ7" s="94"/>
      <c r="BA7" s="140"/>
      <c r="BB7" s="140"/>
      <c r="BC7" s="140"/>
      <c r="BD7" s="140"/>
      <c r="BE7" s="140"/>
      <c r="BF7" s="140"/>
      <c r="BG7" s="142"/>
      <c r="BH7" s="143"/>
      <c r="BI7" s="310"/>
      <c r="BJ7" s="94" t="s">
        <v>64</v>
      </c>
      <c r="BK7" s="140">
        <v>1</v>
      </c>
      <c r="BL7" s="140">
        <v>1</v>
      </c>
      <c r="BM7" s="140">
        <v>1</v>
      </c>
      <c r="BN7" s="140">
        <v>1</v>
      </c>
      <c r="BO7" s="142">
        <v>4</v>
      </c>
      <c r="BP7" s="143">
        <v>638.31436758002314</v>
      </c>
      <c r="BQ7" s="310"/>
      <c r="BR7" s="94" t="s">
        <v>37</v>
      </c>
      <c r="BS7" s="142" t="s">
        <v>435</v>
      </c>
      <c r="BT7" s="143">
        <v>112.91768793179949</v>
      </c>
      <c r="BU7" s="310"/>
      <c r="BV7" s="94" t="s">
        <v>63</v>
      </c>
      <c r="BW7" s="140">
        <v>4</v>
      </c>
      <c r="BX7" s="142">
        <v>1</v>
      </c>
      <c r="BY7" s="164">
        <v>239.89700043360187</v>
      </c>
      <c r="BZ7" s="165"/>
    </row>
    <row r="8" spans="1:78" s="166" customFormat="1" ht="12.75" customHeight="1" x14ac:dyDescent="0.25">
      <c r="A8" s="19">
        <v>1</v>
      </c>
      <c r="B8" s="91" t="s">
        <v>36</v>
      </c>
      <c r="C8" s="91" t="s">
        <v>681</v>
      </c>
      <c r="D8" s="20" t="s">
        <v>147</v>
      </c>
      <c r="E8" s="92" t="s">
        <v>182</v>
      </c>
      <c r="F8" s="93"/>
      <c r="G8" s="145">
        <f>AX8+AR8+AH8+U8+O8+AB8+AL8</f>
        <v>1136.0924374808178</v>
      </c>
      <c r="H8" s="301">
        <f>AX8+AR8+AH8+U8+O8+AB8+BH8+BP8+BY8+AL8+BT8</f>
        <v>1981.7773978037239</v>
      </c>
      <c r="I8" s="145">
        <f>COUNTA(L8,Q8,AD8,AJ8,W8,AN8,AT8,AZ8,BR8,BJ8,BV8)</f>
        <v>6</v>
      </c>
      <c r="J8" s="145">
        <f>COUNTA(M8,N8,R8,S8,T8,X8,Y8,Z8,AA8,AE8,AF8,AG8,AK8,AO8,AP8,AQ8,AU8,AV8,AW8,BA8,BB8,BC8,BD8,BE8,BF8,BG8,BK8,BL8,BM8,BN8,BO8,BS8,BW8,BX8)</f>
        <v>17</v>
      </c>
      <c r="K8" s="139"/>
      <c r="L8" s="94" t="s">
        <v>13</v>
      </c>
      <c r="M8" s="140">
        <v>1</v>
      </c>
      <c r="N8" s="142">
        <v>1</v>
      </c>
      <c r="O8" s="141">
        <v>277.81512503836439</v>
      </c>
      <c r="P8" s="310"/>
      <c r="Q8" s="94"/>
      <c r="R8" s="140"/>
      <c r="S8" s="140"/>
      <c r="T8" s="142"/>
      <c r="U8" s="143"/>
      <c r="V8" s="310"/>
      <c r="W8" s="94" t="s">
        <v>60</v>
      </c>
      <c r="X8" s="140">
        <v>1</v>
      </c>
      <c r="Y8" s="140">
        <v>2</v>
      </c>
      <c r="Z8" s="140">
        <v>1</v>
      </c>
      <c r="AA8" s="142">
        <v>1</v>
      </c>
      <c r="AB8" s="163">
        <v>504.74250108400469</v>
      </c>
      <c r="AC8" s="310"/>
      <c r="AD8" s="94" t="s">
        <v>36</v>
      </c>
      <c r="AE8" s="140">
        <v>9</v>
      </c>
      <c r="AF8" s="140">
        <v>3</v>
      </c>
      <c r="AG8" s="142">
        <v>2</v>
      </c>
      <c r="AH8" s="163">
        <v>353.53481135844874</v>
      </c>
      <c r="AI8" s="310"/>
      <c r="AJ8" s="94"/>
      <c r="AK8" s="142"/>
      <c r="AL8" s="163"/>
      <c r="AM8" s="310"/>
      <c r="AN8" s="94"/>
      <c r="AO8" s="140"/>
      <c r="AP8" s="140"/>
      <c r="AQ8" s="142"/>
      <c r="AR8" s="163"/>
      <c r="AS8" s="310"/>
      <c r="AT8" s="94"/>
      <c r="AU8" s="140"/>
      <c r="AV8" s="140"/>
      <c r="AW8" s="142"/>
      <c r="AX8" s="143"/>
      <c r="AY8" s="310"/>
      <c r="AZ8" s="94"/>
      <c r="BA8" s="140"/>
      <c r="BB8" s="140"/>
      <c r="BC8" s="140"/>
      <c r="BD8" s="140"/>
      <c r="BE8" s="140"/>
      <c r="BF8" s="140"/>
      <c r="BG8" s="142"/>
      <c r="BH8" s="143"/>
      <c r="BI8" s="310"/>
      <c r="BJ8" s="94" t="s">
        <v>60</v>
      </c>
      <c r="BK8" s="140">
        <v>1</v>
      </c>
      <c r="BL8" s="140">
        <v>2</v>
      </c>
      <c r="BM8" s="140">
        <v>2</v>
      </c>
      <c r="BN8" s="140">
        <v>2</v>
      </c>
      <c r="BO8" s="142">
        <v>2</v>
      </c>
      <c r="BP8" s="143">
        <v>534.53650195120849</v>
      </c>
      <c r="BQ8" s="310"/>
      <c r="BR8" s="94" t="s">
        <v>60</v>
      </c>
      <c r="BS8" s="142" t="s">
        <v>439</v>
      </c>
      <c r="BT8" s="143">
        <v>81.71816644986572</v>
      </c>
      <c r="BU8" s="310"/>
      <c r="BV8" s="94" t="s">
        <v>60</v>
      </c>
      <c r="BW8" s="140">
        <v>2</v>
      </c>
      <c r="BX8" s="142">
        <v>4</v>
      </c>
      <c r="BY8" s="164">
        <v>229.43029192183195</v>
      </c>
      <c r="BZ8" s="165"/>
    </row>
    <row r="9" spans="1:78" s="166" customFormat="1" ht="12.75" hidden="1" customHeight="1" x14ac:dyDescent="0.25">
      <c r="A9" s="19">
        <v>1</v>
      </c>
      <c r="B9" s="91" t="s">
        <v>35</v>
      </c>
      <c r="C9" s="91" t="s">
        <v>215</v>
      </c>
      <c r="D9" s="20" t="s">
        <v>89</v>
      </c>
      <c r="E9" s="92" t="s">
        <v>657</v>
      </c>
      <c r="F9" s="93"/>
      <c r="G9" s="145">
        <f>AX9+AR9+AH9+U9+O9+AB9+AL9</f>
        <v>1242.9811519587438</v>
      </c>
      <c r="H9" s="301">
        <f>AX9+AR9+AH9+U9+O9+AB9+BH9+BP9+BY9+AL9+BT9</f>
        <v>1979.2174382796993</v>
      </c>
      <c r="I9" s="145">
        <f>COUNTA(L9,Q9,AD9,AJ9,W9,AN9,AT9,AZ9,BR9,BJ9,BV9)</f>
        <v>7</v>
      </c>
      <c r="J9" s="145">
        <f>COUNTA(M9,N9,R9,S9,T9,X9,Y9,Z9,AA9,AE9,AF9,AG9,AK9,AO9,AP9,AQ9,AU9,AV9,AW9,BA9,BB9,BC9,BD9,BE9,BF9,BG9,BK9,BL9,BM9,BN9,BO9,BS9,BW9,BX9)</f>
        <v>20</v>
      </c>
      <c r="K9" s="139"/>
      <c r="L9" s="94" t="s">
        <v>12</v>
      </c>
      <c r="M9" s="140">
        <v>2</v>
      </c>
      <c r="N9" s="142">
        <v>2</v>
      </c>
      <c r="O9" s="141">
        <v>180.10299956639813</v>
      </c>
      <c r="P9" s="310"/>
      <c r="Q9" s="94" t="s">
        <v>35</v>
      </c>
      <c r="R9" s="140">
        <v>2</v>
      </c>
      <c r="S9" s="140">
        <v>2</v>
      </c>
      <c r="T9" s="142">
        <v>2</v>
      </c>
      <c r="U9" s="143">
        <v>352.80899869919438</v>
      </c>
      <c r="V9" s="310"/>
      <c r="W9" s="94" t="s">
        <v>58</v>
      </c>
      <c r="X9" s="140">
        <v>2</v>
      </c>
      <c r="Y9" s="140">
        <v>3</v>
      </c>
      <c r="Z9" s="140">
        <v>3</v>
      </c>
      <c r="AA9" s="142">
        <v>2</v>
      </c>
      <c r="AB9" s="163">
        <v>341.97887582883936</v>
      </c>
      <c r="AC9" s="310"/>
      <c r="AD9" s="94" t="s">
        <v>35</v>
      </c>
      <c r="AE9" s="140">
        <v>1</v>
      </c>
      <c r="AF9" s="140">
        <v>2</v>
      </c>
      <c r="AG9" s="142">
        <v>2</v>
      </c>
      <c r="AH9" s="163">
        <v>368.09027786431182</v>
      </c>
      <c r="AI9" s="310"/>
      <c r="AJ9" s="94"/>
      <c r="AK9" s="142"/>
      <c r="AL9" s="163"/>
      <c r="AM9" s="310"/>
      <c r="AN9" s="94"/>
      <c r="AO9" s="140"/>
      <c r="AP9" s="140"/>
      <c r="AQ9" s="142"/>
      <c r="AR9" s="163"/>
      <c r="AS9" s="310"/>
      <c r="AT9" s="94"/>
      <c r="AU9" s="140"/>
      <c r="AV9" s="140"/>
      <c r="AW9" s="142"/>
      <c r="AX9" s="143"/>
      <c r="AY9" s="310"/>
      <c r="AZ9" s="94"/>
      <c r="BA9" s="140"/>
      <c r="BB9" s="140"/>
      <c r="BC9" s="140"/>
      <c r="BD9" s="140"/>
      <c r="BE9" s="140"/>
      <c r="BF9" s="140"/>
      <c r="BG9" s="142"/>
      <c r="BH9" s="143"/>
      <c r="BI9" s="310"/>
      <c r="BJ9" s="94" t="s">
        <v>58</v>
      </c>
      <c r="BK9" s="140">
        <v>4</v>
      </c>
      <c r="BL9" s="140">
        <v>4</v>
      </c>
      <c r="BM9" s="140">
        <v>3</v>
      </c>
      <c r="BN9" s="140">
        <v>3</v>
      </c>
      <c r="BO9" s="142">
        <v>3</v>
      </c>
      <c r="BP9" s="143">
        <v>408.07175123424719</v>
      </c>
      <c r="BQ9" s="310"/>
      <c r="BR9" s="94" t="s">
        <v>35</v>
      </c>
      <c r="BS9" s="142" t="s">
        <v>433</v>
      </c>
      <c r="BT9" s="143">
        <v>142.25490200071283</v>
      </c>
      <c r="BU9" s="310"/>
      <c r="BV9" s="94" t="s">
        <v>58</v>
      </c>
      <c r="BW9" s="140">
        <v>3</v>
      </c>
      <c r="BX9" s="142">
        <v>4</v>
      </c>
      <c r="BY9" s="164">
        <v>185.90963308599567</v>
      </c>
      <c r="BZ9" s="165"/>
    </row>
    <row r="10" spans="1:78" s="166" customFormat="1" ht="12.75" hidden="1" customHeight="1" x14ac:dyDescent="0.25">
      <c r="A10" s="19">
        <v>2</v>
      </c>
      <c r="B10" s="91" t="s">
        <v>37</v>
      </c>
      <c r="C10" s="91" t="s">
        <v>364</v>
      </c>
      <c r="D10" s="20" t="s">
        <v>98</v>
      </c>
      <c r="E10" s="92" t="s">
        <v>230</v>
      </c>
      <c r="F10" s="93"/>
      <c r="G10" s="145">
        <f>AX10+AR10+AH10+U10+O10+AB10+AL10</f>
        <v>1098.5472098248745</v>
      </c>
      <c r="H10" s="301">
        <f>AX10+AR10+AH10+U10+O10+AB10+BH10+BP10+BY10+AL10+BT10</f>
        <v>1653.1266048182279</v>
      </c>
      <c r="I10" s="145">
        <f>COUNTA(L10,Q10,AD10,AJ10,W10,AN10,AT10,AZ10,BR10,BJ10,BV10)</f>
        <v>6</v>
      </c>
      <c r="J10" s="145">
        <f>COUNTA(M10,N10,R10,S10,T10,X10,Y10,Z10,AA10,AE10,AF10,AG10,AK10,AO10,AP10,AQ10,AU10,AV10,AW10,BA10,BB10,BC10,BD10,BE10,BF10,BG10,BK10,BL10,BM10,BN10,BO10,BS10,BW10,BX10)</f>
        <v>18</v>
      </c>
      <c r="K10" s="139"/>
      <c r="L10" s="94"/>
      <c r="M10" s="140"/>
      <c r="N10" s="142"/>
      <c r="O10" s="141"/>
      <c r="P10" s="310"/>
      <c r="Q10" s="94"/>
      <c r="R10" s="140"/>
      <c r="S10" s="140"/>
      <c r="T10" s="142"/>
      <c r="U10" s="143"/>
      <c r="V10" s="310"/>
      <c r="W10" s="94" t="s">
        <v>63</v>
      </c>
      <c r="X10" s="140">
        <v>2</v>
      </c>
      <c r="Y10" s="140">
        <v>2</v>
      </c>
      <c r="Z10" s="140">
        <v>2</v>
      </c>
      <c r="AA10" s="142">
        <v>1</v>
      </c>
      <c r="AB10" s="163">
        <v>497.96349804879156</v>
      </c>
      <c r="AC10" s="310"/>
      <c r="AD10" s="94" t="s">
        <v>37</v>
      </c>
      <c r="AE10" s="140">
        <v>1</v>
      </c>
      <c r="AF10" s="140">
        <v>12</v>
      </c>
      <c r="AG10" s="142">
        <v>2</v>
      </c>
      <c r="AH10" s="163">
        <v>317.19435755186964</v>
      </c>
      <c r="AI10" s="310"/>
      <c r="AJ10" s="94"/>
      <c r="AK10" s="142"/>
      <c r="AL10" s="163"/>
      <c r="AM10" s="310"/>
      <c r="AN10" s="94" t="s">
        <v>37</v>
      </c>
      <c r="AO10" s="140">
        <v>2</v>
      </c>
      <c r="AP10" s="140">
        <v>5</v>
      </c>
      <c r="AQ10" s="142">
        <v>1</v>
      </c>
      <c r="AR10" s="163">
        <v>283.38935422421321</v>
      </c>
      <c r="AS10" s="310"/>
      <c r="AT10" s="94"/>
      <c r="AU10" s="140"/>
      <c r="AV10" s="140"/>
      <c r="AW10" s="142"/>
      <c r="AX10" s="143"/>
      <c r="AY10" s="310"/>
      <c r="AZ10" s="94"/>
      <c r="BA10" s="140"/>
      <c r="BB10" s="140"/>
      <c r="BC10" s="140"/>
      <c r="BD10" s="140"/>
      <c r="BE10" s="140"/>
      <c r="BF10" s="140"/>
      <c r="BG10" s="142"/>
      <c r="BH10" s="143"/>
      <c r="BI10" s="310"/>
      <c r="BJ10" s="94" t="s">
        <v>63</v>
      </c>
      <c r="BK10" s="140">
        <v>5</v>
      </c>
      <c r="BL10" s="140">
        <v>2</v>
      </c>
      <c r="BM10" s="140">
        <v>2</v>
      </c>
      <c r="BN10" s="140">
        <v>6</v>
      </c>
      <c r="BO10" s="142">
        <v>7</v>
      </c>
      <c r="BP10" s="143">
        <v>322.20340284332724</v>
      </c>
      <c r="BQ10" s="310"/>
      <c r="BR10" s="94" t="s">
        <v>37</v>
      </c>
      <c r="BS10" s="142" t="s">
        <v>441</v>
      </c>
      <c r="BT10" s="143">
        <v>69.29475957717186</v>
      </c>
      <c r="BU10" s="310"/>
      <c r="BV10" s="94" t="s">
        <v>119</v>
      </c>
      <c r="BW10" s="140">
        <v>5</v>
      </c>
      <c r="BX10" s="142">
        <v>2</v>
      </c>
      <c r="BY10" s="164">
        <v>163.08123257285425</v>
      </c>
      <c r="BZ10" s="165"/>
    </row>
    <row r="11" spans="1:78" s="166" customFormat="1" ht="12.75" hidden="1" customHeight="1" x14ac:dyDescent="0.25">
      <c r="A11" s="19">
        <v>2</v>
      </c>
      <c r="B11" s="91" t="s">
        <v>35</v>
      </c>
      <c r="C11" s="91" t="s">
        <v>62</v>
      </c>
      <c r="D11" s="20" t="s">
        <v>101</v>
      </c>
      <c r="E11" s="92" t="s">
        <v>776</v>
      </c>
      <c r="F11" s="93"/>
      <c r="G11" s="145">
        <f>AX11+AR11+AH11+U11+O11+AB11+AL11</f>
        <v>1004.7306857044412</v>
      </c>
      <c r="H11" s="301">
        <f>AX11+AR11+AH11+U11+O11+AB11+BH11+BP11+BY11+AL11+BT11</f>
        <v>1579.1281514733673</v>
      </c>
      <c r="I11" s="145">
        <f>COUNTA(L11,Q11,AD11,AJ11,W11,AN11,AT11,AZ11,BR11,BJ11,BV11)</f>
        <v>7</v>
      </c>
      <c r="J11" s="145">
        <f>COUNTA(M11,N11,R11,S11,T11,X11,Y11,Z11,AA11,AE11,AF11,AG11,AK11,AO11,AP11,AQ11,AU11,AV11,AW11,BA11,BB11,BC11,BD11,BE11,BF11,BG11,BK11,BL11,BM11,BN11,BO11,BS11,BW11,BX11)</f>
        <v>22</v>
      </c>
      <c r="K11" s="139"/>
      <c r="L11" s="94" t="s">
        <v>12</v>
      </c>
      <c r="M11" s="140">
        <v>4</v>
      </c>
      <c r="N11" s="142">
        <v>4</v>
      </c>
      <c r="O11" s="141">
        <v>50</v>
      </c>
      <c r="P11" s="310"/>
      <c r="Q11" s="94" t="s">
        <v>35</v>
      </c>
      <c r="R11" s="140">
        <v>5</v>
      </c>
      <c r="S11" s="140">
        <v>5</v>
      </c>
      <c r="T11" s="142">
        <v>7</v>
      </c>
      <c r="U11" s="143">
        <v>148.3115956144768</v>
      </c>
      <c r="V11" s="310"/>
      <c r="W11" s="94" t="s">
        <v>61</v>
      </c>
      <c r="X11" s="140">
        <v>3</v>
      </c>
      <c r="Y11" s="140">
        <v>2</v>
      </c>
      <c r="Z11" s="140">
        <v>3</v>
      </c>
      <c r="AA11" s="142">
        <v>2</v>
      </c>
      <c r="AB11" s="163">
        <v>292.59687322722812</v>
      </c>
      <c r="AC11" s="310"/>
      <c r="AD11" s="94" t="s">
        <v>35</v>
      </c>
      <c r="AE11" s="140">
        <v>4</v>
      </c>
      <c r="AF11" s="140">
        <v>4</v>
      </c>
      <c r="AG11" s="142">
        <v>4</v>
      </c>
      <c r="AH11" s="163">
        <v>207.88427873151556</v>
      </c>
      <c r="AI11" s="310"/>
      <c r="AJ11" s="94"/>
      <c r="AK11" s="142"/>
      <c r="AL11" s="163"/>
      <c r="AM11" s="310"/>
      <c r="AN11" s="94" t="s">
        <v>35</v>
      </c>
      <c r="AO11" s="140">
        <v>2</v>
      </c>
      <c r="AP11" s="140">
        <v>3</v>
      </c>
      <c r="AQ11" s="142">
        <v>1</v>
      </c>
      <c r="AR11" s="163">
        <v>305.93793813122062</v>
      </c>
      <c r="AS11" s="310"/>
      <c r="AT11" s="94"/>
      <c r="AU11" s="140"/>
      <c r="AV11" s="140"/>
      <c r="AW11" s="142"/>
      <c r="AX11" s="143"/>
      <c r="AY11" s="310"/>
      <c r="AZ11" s="94"/>
      <c r="BA11" s="140"/>
      <c r="BB11" s="140"/>
      <c r="BC11" s="140"/>
      <c r="BD11" s="140"/>
      <c r="BE11" s="140"/>
      <c r="BF11" s="140"/>
      <c r="BG11" s="142"/>
      <c r="BH11" s="143"/>
      <c r="BI11" s="310"/>
      <c r="BJ11" s="94" t="s">
        <v>61</v>
      </c>
      <c r="BK11" s="140">
        <v>5</v>
      </c>
      <c r="BL11" s="140">
        <v>4</v>
      </c>
      <c r="BM11" s="140">
        <v>5</v>
      </c>
      <c r="BN11" s="140">
        <v>5</v>
      </c>
      <c r="BO11" s="142" t="s">
        <v>25</v>
      </c>
      <c r="BP11" s="143">
        <v>325.05149978319906</v>
      </c>
      <c r="BQ11" s="310"/>
      <c r="BR11" s="94"/>
      <c r="BS11" s="142"/>
      <c r="BT11" s="143"/>
      <c r="BU11" s="310"/>
      <c r="BV11" s="94" t="s">
        <v>61</v>
      </c>
      <c r="BW11" s="140">
        <v>1</v>
      </c>
      <c r="BX11" s="142">
        <v>3</v>
      </c>
      <c r="BY11" s="164">
        <v>249.34596598572716</v>
      </c>
      <c r="BZ11" s="165"/>
    </row>
    <row r="12" spans="1:78" s="166" customFormat="1" ht="12.75" hidden="1" customHeight="1" x14ac:dyDescent="0.25">
      <c r="A12" s="19">
        <v>3</v>
      </c>
      <c r="B12" s="91" t="s">
        <v>37</v>
      </c>
      <c r="C12" s="91" t="s">
        <v>577</v>
      </c>
      <c r="D12" s="20" t="s">
        <v>483</v>
      </c>
      <c r="E12" s="92" t="s">
        <v>393</v>
      </c>
      <c r="F12" s="93"/>
      <c r="G12" s="145">
        <f>AX12+AR12+AH12+U12+O12+AB12+AL12</f>
        <v>877.65172926149125</v>
      </c>
      <c r="H12" s="301">
        <f>AX12+AR12+AH12+U12+O12+AB12+BH12+BP12+BY12+AL12+BT12</f>
        <v>1515.9660968415144</v>
      </c>
      <c r="I12" s="145">
        <f>COUNTA(L12,Q12,AD12,AJ12,W12,AN12,AT12,AZ12,BR12,BJ12,BV12)</f>
        <v>3</v>
      </c>
      <c r="J12" s="145">
        <f>COUNTA(M12,N12,R12,S12,T12,X12,Y12,Z12,AA12,AE12,AF12,AG12,AK12,AO12,AP12,AQ12,AU12,AV12,AW12,BA12,BB12,BC12,BD12,BE12,BF12,BG12,BK12,BL12,BM12,BN12,BO12,BS12,BW12,BX12)</f>
        <v>12</v>
      </c>
      <c r="K12" s="139"/>
      <c r="L12" s="94"/>
      <c r="M12" s="140"/>
      <c r="N12" s="142"/>
      <c r="O12" s="141"/>
      <c r="P12" s="310"/>
      <c r="Q12" s="94"/>
      <c r="R12" s="140"/>
      <c r="S12" s="140"/>
      <c r="T12" s="142"/>
      <c r="U12" s="143"/>
      <c r="V12" s="310"/>
      <c r="W12" s="94" t="s">
        <v>63</v>
      </c>
      <c r="X12" s="140">
        <v>1</v>
      </c>
      <c r="Y12" s="140">
        <v>1</v>
      </c>
      <c r="Z12" s="140">
        <v>3</v>
      </c>
      <c r="AA12" s="142">
        <v>2</v>
      </c>
      <c r="AB12" s="163">
        <v>504.21043487920656</v>
      </c>
      <c r="AC12" s="310"/>
      <c r="AD12" s="94" t="s">
        <v>37</v>
      </c>
      <c r="AE12" s="140">
        <v>3</v>
      </c>
      <c r="AF12" s="140">
        <v>2</v>
      </c>
      <c r="AG12" s="142">
        <v>3</v>
      </c>
      <c r="AH12" s="163">
        <v>373.4412943822847</v>
      </c>
      <c r="AI12" s="310"/>
      <c r="AJ12" s="94"/>
      <c r="AK12" s="142"/>
      <c r="AL12" s="163"/>
      <c r="AM12" s="310"/>
      <c r="AN12" s="94"/>
      <c r="AO12" s="140"/>
      <c r="AP12" s="140"/>
      <c r="AQ12" s="142"/>
      <c r="AR12" s="163"/>
      <c r="AS12" s="310"/>
      <c r="AT12" s="94"/>
      <c r="AU12" s="140"/>
      <c r="AV12" s="140"/>
      <c r="AW12" s="142"/>
      <c r="AX12" s="143"/>
      <c r="AY12" s="310"/>
      <c r="AZ12" s="94"/>
      <c r="BA12" s="140"/>
      <c r="BB12" s="140"/>
      <c r="BC12" s="140"/>
      <c r="BD12" s="140"/>
      <c r="BE12" s="140"/>
      <c r="BF12" s="140"/>
      <c r="BG12" s="142"/>
      <c r="BH12" s="143"/>
      <c r="BI12" s="310"/>
      <c r="BJ12" s="94" t="s">
        <v>63</v>
      </c>
      <c r="BK12" s="140">
        <v>1</v>
      </c>
      <c r="BL12" s="140">
        <v>4</v>
      </c>
      <c r="BM12" s="140">
        <v>1</v>
      </c>
      <c r="BN12" s="140">
        <v>1</v>
      </c>
      <c r="BO12" s="142">
        <v>1</v>
      </c>
      <c r="BP12" s="143">
        <v>638.31436758002314</v>
      </c>
      <c r="BQ12" s="310"/>
      <c r="BR12" s="94"/>
      <c r="BS12" s="142"/>
      <c r="BT12" s="143"/>
      <c r="BU12" s="310"/>
      <c r="BV12" s="94"/>
      <c r="BW12" s="140"/>
      <c r="BX12" s="142"/>
      <c r="BY12" s="164"/>
      <c r="BZ12" s="165"/>
    </row>
    <row r="13" spans="1:78" s="166" customFormat="1" ht="12.75" hidden="1" customHeight="1" x14ac:dyDescent="0.25">
      <c r="A13" s="19">
        <v>3</v>
      </c>
      <c r="B13" s="91" t="s">
        <v>35</v>
      </c>
      <c r="C13" s="91" t="s">
        <v>332</v>
      </c>
      <c r="D13" s="20" t="s">
        <v>338</v>
      </c>
      <c r="E13" s="92" t="s">
        <v>339</v>
      </c>
      <c r="F13" s="93"/>
      <c r="G13" s="145">
        <f>AX13+AR13+AH13+U13+O13+AB13+AL13</f>
        <v>504.74250108400469</v>
      </c>
      <c r="H13" s="301">
        <f>AX13+AR13+AH13+U13+O13+AB13+BH13+BP13+BY13+AL13+BT13</f>
        <v>1455.941437068278</v>
      </c>
      <c r="I13" s="145">
        <f>COUNTA(L13,Q13,AD13,AJ13,W13,AN13,AT13,AZ13,BR13,BJ13,BV13)</f>
        <v>3</v>
      </c>
      <c r="J13" s="145">
        <f>COUNTA(M13,N13,R13,S13,T13,X13,Y13,Z13,AA13,AE13,AF13,AG13,AK13,AO13,AP13,AQ13,AU13,AV13,AW13,BA13,BB13,BC13,BD13,BE13,BF13,BG13,BK13,BL13,BM13,BN13,BO13,BS13,BW13,BX13)</f>
        <v>11</v>
      </c>
      <c r="K13" s="139"/>
      <c r="L13" s="94"/>
      <c r="M13" s="140"/>
      <c r="N13" s="142"/>
      <c r="O13" s="141"/>
      <c r="P13" s="310"/>
      <c r="Q13" s="94"/>
      <c r="R13" s="140"/>
      <c r="S13" s="140"/>
      <c r="T13" s="142"/>
      <c r="U13" s="143"/>
      <c r="V13" s="310"/>
      <c r="W13" s="94" t="s">
        <v>58</v>
      </c>
      <c r="X13" s="140">
        <v>1</v>
      </c>
      <c r="Y13" s="140">
        <v>1</v>
      </c>
      <c r="Z13" s="140">
        <v>2</v>
      </c>
      <c r="AA13" s="142">
        <v>1</v>
      </c>
      <c r="AB13" s="163">
        <v>504.74250108400469</v>
      </c>
      <c r="AC13" s="310"/>
      <c r="AD13" s="94"/>
      <c r="AE13" s="140"/>
      <c r="AF13" s="140"/>
      <c r="AG13" s="142"/>
      <c r="AH13" s="163"/>
      <c r="AI13" s="310"/>
      <c r="AJ13" s="94"/>
      <c r="AK13" s="142"/>
      <c r="AL13" s="163"/>
      <c r="AM13" s="310"/>
      <c r="AN13" s="94"/>
      <c r="AO13" s="140"/>
      <c r="AP13" s="140"/>
      <c r="AQ13" s="142"/>
      <c r="AR13" s="163"/>
      <c r="AS13" s="310"/>
      <c r="AT13" s="94"/>
      <c r="AU13" s="140"/>
      <c r="AV13" s="140"/>
      <c r="AW13" s="142"/>
      <c r="AX13" s="143"/>
      <c r="AY13" s="310"/>
      <c r="AZ13" s="94"/>
      <c r="BA13" s="140"/>
      <c r="BB13" s="140"/>
      <c r="BC13" s="140"/>
      <c r="BD13" s="140"/>
      <c r="BE13" s="140"/>
      <c r="BF13" s="140"/>
      <c r="BG13" s="142"/>
      <c r="BH13" s="143"/>
      <c r="BI13" s="310"/>
      <c r="BJ13" s="94" t="s">
        <v>58</v>
      </c>
      <c r="BK13" s="140">
        <v>2</v>
      </c>
      <c r="BL13" s="140">
        <v>1</v>
      </c>
      <c r="BM13" s="140">
        <v>1</v>
      </c>
      <c r="BN13" s="140">
        <v>1</v>
      </c>
      <c r="BO13" s="142">
        <v>1</v>
      </c>
      <c r="BP13" s="143">
        <v>681.93729593465082</v>
      </c>
      <c r="BQ13" s="310"/>
      <c r="BR13" s="94"/>
      <c r="BS13" s="142"/>
      <c r="BT13" s="143"/>
      <c r="BU13" s="310"/>
      <c r="BV13" s="94" t="s">
        <v>58</v>
      </c>
      <c r="BW13" s="140">
        <v>2</v>
      </c>
      <c r="BX13" s="142">
        <v>1</v>
      </c>
      <c r="BY13" s="164">
        <v>269.26164004962232</v>
      </c>
      <c r="BZ13" s="165"/>
    </row>
    <row r="14" spans="1:78" s="166" customFormat="1" ht="12.75" hidden="1" customHeight="1" x14ac:dyDescent="0.25">
      <c r="A14" s="19">
        <v>4</v>
      </c>
      <c r="B14" s="91" t="s">
        <v>35</v>
      </c>
      <c r="C14" s="91" t="s">
        <v>300</v>
      </c>
      <c r="D14" s="20" t="s">
        <v>301</v>
      </c>
      <c r="E14" s="92" t="s">
        <v>218</v>
      </c>
      <c r="F14" s="93"/>
      <c r="G14" s="145">
        <f>AX14+AR14+AH14+U14+O14+AB14+AL14</f>
        <v>1135.3930349625648</v>
      </c>
      <c r="H14" s="301">
        <f>AX14+AR14+AH14+U14+O14+AB14+BH14+BP14+BY14+AL14+BT14</f>
        <v>1411.9571393616097</v>
      </c>
      <c r="I14" s="145">
        <f>COUNTA(L14,Q14,AD14,AJ14,W14,AN14,AT14,AZ14,BR14,BJ14,BV14)</f>
        <v>8</v>
      </c>
      <c r="J14" s="145">
        <f>COUNTA(M14,N14,R14,S14,T14,X14,Y14,Z14,AA14,AE14,AF14,AG14,AK14,AO14,AP14,AQ14,AU14,AV14,AW14,BA14,BB14,BC14,BD14,BE14,BF14,BG14,BK14,BL14,BM14,BN14,BO14,BS14,BW14,BX14)</f>
        <v>22</v>
      </c>
      <c r="K14" s="139"/>
      <c r="L14" s="94"/>
      <c r="M14" s="140"/>
      <c r="N14" s="142"/>
      <c r="O14" s="141"/>
      <c r="P14" s="310"/>
      <c r="Q14" s="94" t="s">
        <v>35</v>
      </c>
      <c r="R14" s="140">
        <v>1</v>
      </c>
      <c r="S14" s="140">
        <v>3</v>
      </c>
      <c r="T14" s="142">
        <v>3</v>
      </c>
      <c r="U14" s="143">
        <v>337.7513725768253</v>
      </c>
      <c r="V14" s="310"/>
      <c r="W14" s="94" t="s">
        <v>58</v>
      </c>
      <c r="X14" s="140">
        <v>4</v>
      </c>
      <c r="Y14" s="140">
        <v>5</v>
      </c>
      <c r="Z14" s="140">
        <v>5</v>
      </c>
      <c r="AA14" s="142">
        <v>5</v>
      </c>
      <c r="AB14" s="163">
        <v>104.84550065040281</v>
      </c>
      <c r="AC14" s="310"/>
      <c r="AD14" s="94" t="s">
        <v>35</v>
      </c>
      <c r="AE14" s="140">
        <v>3</v>
      </c>
      <c r="AF14" s="140">
        <v>3</v>
      </c>
      <c r="AG14" s="142">
        <v>1</v>
      </c>
      <c r="AH14" s="163">
        <v>321.90972338731513</v>
      </c>
      <c r="AI14" s="310"/>
      <c r="AJ14" s="94" t="s">
        <v>37</v>
      </c>
      <c r="AK14" s="142">
        <v>1</v>
      </c>
      <c r="AL14" s="163">
        <v>100</v>
      </c>
      <c r="AM14" s="310"/>
      <c r="AN14" s="94" t="s">
        <v>35</v>
      </c>
      <c r="AO14" s="140">
        <v>3</v>
      </c>
      <c r="AP14" s="140">
        <v>2</v>
      </c>
      <c r="AQ14" s="142">
        <v>2</v>
      </c>
      <c r="AR14" s="163">
        <v>270.88643834802156</v>
      </c>
      <c r="AS14" s="310"/>
      <c r="AT14" s="94"/>
      <c r="AU14" s="140"/>
      <c r="AV14" s="140"/>
      <c r="AW14" s="142"/>
      <c r="AX14" s="143"/>
      <c r="AY14" s="310"/>
      <c r="AZ14" s="94"/>
      <c r="BA14" s="140"/>
      <c r="BB14" s="140"/>
      <c r="BC14" s="140"/>
      <c r="BD14" s="140"/>
      <c r="BE14" s="140"/>
      <c r="BF14" s="140"/>
      <c r="BG14" s="142"/>
      <c r="BH14" s="143"/>
      <c r="BI14" s="310"/>
      <c r="BJ14" s="94" t="s">
        <v>58</v>
      </c>
      <c r="BK14" s="140">
        <v>7</v>
      </c>
      <c r="BL14" s="140">
        <v>7</v>
      </c>
      <c r="BM14" s="140">
        <v>7</v>
      </c>
      <c r="BN14" s="140">
        <v>7</v>
      </c>
      <c r="BO14" s="142">
        <v>5</v>
      </c>
      <c r="BP14" s="143">
        <v>107.30640178391189</v>
      </c>
      <c r="BQ14" s="310"/>
      <c r="BR14" s="94" t="s">
        <v>35</v>
      </c>
      <c r="BS14" s="142" t="s">
        <v>439</v>
      </c>
      <c r="BT14" s="143">
        <v>89.827410693301147</v>
      </c>
      <c r="BU14" s="310"/>
      <c r="BV14" s="94" t="s">
        <v>58</v>
      </c>
      <c r="BW14" s="140">
        <v>5</v>
      </c>
      <c r="BX14" s="142" t="s">
        <v>25</v>
      </c>
      <c r="BY14" s="164">
        <v>79.43029192183198</v>
      </c>
      <c r="BZ14" s="165"/>
    </row>
    <row r="15" spans="1:78" s="166" customFormat="1" ht="12.75" hidden="1" customHeight="1" x14ac:dyDescent="0.25">
      <c r="A15" s="19">
        <v>5</v>
      </c>
      <c r="B15" s="91" t="s">
        <v>35</v>
      </c>
      <c r="C15" s="91" t="s">
        <v>217</v>
      </c>
      <c r="D15" s="20" t="s">
        <v>135</v>
      </c>
      <c r="E15" s="92" t="s">
        <v>302</v>
      </c>
      <c r="F15" s="93"/>
      <c r="G15" s="145">
        <f>AX15+AR15+AH15+U15+O15+AB15+AL15</f>
        <v>886.14393788983034</v>
      </c>
      <c r="H15" s="301">
        <f>AX15+AR15+AH15+U15+O15+AB15+BH15+BP15+BY15+AL15+BT15</f>
        <v>1333.4542783598583</v>
      </c>
      <c r="I15" s="145">
        <f>COUNTA(L15,Q15,AD15,AJ15,W15,AN15,AT15,AZ15,BR15,BJ15,BV15)</f>
        <v>6</v>
      </c>
      <c r="J15" s="145">
        <f>COUNTA(M15,N15,R15,S15,T15,X15,Y15,Z15,AA15,AE15,AF15,AG15,AK15,AO15,AP15,AQ15,AU15,AV15,AW15,BA15,BB15,BC15,BD15,BE15,BF15,BG15,BK15,BL15,BM15,BN15,BO15,BS15,BW15,BX15)</f>
        <v>18</v>
      </c>
      <c r="K15" s="139"/>
      <c r="L15" s="94"/>
      <c r="M15" s="140"/>
      <c r="N15" s="142"/>
      <c r="O15" s="141"/>
      <c r="P15" s="310"/>
      <c r="Q15" s="94" t="s">
        <v>35</v>
      </c>
      <c r="R15" s="140">
        <v>3</v>
      </c>
      <c r="S15" s="140">
        <v>1</v>
      </c>
      <c r="T15" s="142">
        <v>1</v>
      </c>
      <c r="U15" s="143">
        <v>386.60743531280843</v>
      </c>
      <c r="V15" s="310"/>
      <c r="W15" s="94" t="s">
        <v>58</v>
      </c>
      <c r="X15" s="140">
        <v>5</v>
      </c>
      <c r="Y15" s="140">
        <v>4</v>
      </c>
      <c r="Z15" s="140">
        <v>4</v>
      </c>
      <c r="AA15" s="142">
        <v>4</v>
      </c>
      <c r="AB15" s="163">
        <v>154.53650195120844</v>
      </c>
      <c r="AC15" s="310"/>
      <c r="AD15" s="94" t="s">
        <v>35</v>
      </c>
      <c r="AE15" s="140">
        <v>2</v>
      </c>
      <c r="AF15" s="140">
        <v>1</v>
      </c>
      <c r="AG15" s="142">
        <v>3</v>
      </c>
      <c r="AH15" s="163">
        <v>345.00000062581347</v>
      </c>
      <c r="AI15" s="310"/>
      <c r="AJ15" s="94"/>
      <c r="AK15" s="142"/>
      <c r="AL15" s="163"/>
      <c r="AM15" s="310"/>
      <c r="AN15" s="94"/>
      <c r="AO15" s="140"/>
      <c r="AP15" s="140"/>
      <c r="AQ15" s="142"/>
      <c r="AR15" s="163"/>
      <c r="AS15" s="310"/>
      <c r="AT15" s="94"/>
      <c r="AU15" s="140"/>
      <c r="AV15" s="140"/>
      <c r="AW15" s="142"/>
      <c r="AX15" s="143"/>
      <c r="AY15" s="310"/>
      <c r="AZ15" s="94"/>
      <c r="BA15" s="140"/>
      <c r="BB15" s="140"/>
      <c r="BC15" s="140"/>
      <c r="BD15" s="140"/>
      <c r="BE15" s="140"/>
      <c r="BF15" s="140"/>
      <c r="BG15" s="142"/>
      <c r="BH15" s="143"/>
      <c r="BI15" s="310"/>
      <c r="BJ15" s="94" t="s">
        <v>58</v>
      </c>
      <c r="BK15" s="140">
        <v>5</v>
      </c>
      <c r="BL15" s="140">
        <v>5</v>
      </c>
      <c r="BM15" s="140">
        <v>5</v>
      </c>
      <c r="BN15" s="140">
        <v>8</v>
      </c>
      <c r="BO15" s="142">
        <v>6</v>
      </c>
      <c r="BP15" s="143">
        <v>179.50980462723916</v>
      </c>
      <c r="BQ15" s="310"/>
      <c r="BR15" s="94" t="s">
        <v>35</v>
      </c>
      <c r="BS15" s="142" t="s">
        <v>435</v>
      </c>
      <c r="BT15" s="143">
        <v>112.91768793179949</v>
      </c>
      <c r="BU15" s="310"/>
      <c r="BV15" s="94" t="s">
        <v>58</v>
      </c>
      <c r="BW15" s="140">
        <v>6</v>
      </c>
      <c r="BX15" s="142">
        <v>3</v>
      </c>
      <c r="BY15" s="164">
        <v>154.8828479109894</v>
      </c>
      <c r="BZ15" s="165"/>
    </row>
    <row r="16" spans="1:78" s="166" customFormat="1" ht="12.75" customHeight="1" x14ac:dyDescent="0.25">
      <c r="A16" s="19">
        <v>2</v>
      </c>
      <c r="B16" s="91" t="s">
        <v>36</v>
      </c>
      <c r="C16" s="91">
        <v>13</v>
      </c>
      <c r="D16" s="20" t="s">
        <v>347</v>
      </c>
      <c r="E16" s="92" t="s">
        <v>172</v>
      </c>
      <c r="F16" s="93"/>
      <c r="G16" s="145">
        <f>AX16+AR16+AH16+U16+O16+AB16+AL16</f>
        <v>333.68303613050779</v>
      </c>
      <c r="H16" s="301">
        <f>AX16+AR16+AH16+U16+O16+AB16+BH16+BP16+BY16+AL16+BT16</f>
        <v>1322.8339441240946</v>
      </c>
      <c r="I16" s="145">
        <f>COUNTA(L16,Q16,AD16,AJ16,W16,AN16,AT16,AZ16,BR16,BJ16,BV16)</f>
        <v>3</v>
      </c>
      <c r="J16" s="145">
        <f>COUNTA(M16,N16,R16,S16,T16,X16,Y16,Z16,AA16,AE16,AF16,AG16,AK16,AO16,AP16,AQ16,AU16,AV16,AW16,BA16,BB16,BC16,BD16,BE16,BF16,BG16,BK16,BL16,BM16,BN16,BO16,BS16,BW16,BX16)</f>
        <v>11</v>
      </c>
      <c r="K16" s="139"/>
      <c r="L16" s="94"/>
      <c r="M16" s="140"/>
      <c r="N16" s="142"/>
      <c r="O16" s="141"/>
      <c r="P16" s="310"/>
      <c r="Q16" s="94"/>
      <c r="R16" s="140"/>
      <c r="S16" s="140"/>
      <c r="T16" s="142"/>
      <c r="U16" s="143"/>
      <c r="V16" s="310"/>
      <c r="W16" s="94" t="s">
        <v>59</v>
      </c>
      <c r="X16" s="140">
        <v>4</v>
      </c>
      <c r="Y16" s="140">
        <v>3</v>
      </c>
      <c r="Z16" s="140">
        <v>7</v>
      </c>
      <c r="AA16" s="142">
        <v>4</v>
      </c>
      <c r="AB16" s="163">
        <v>333.68303613050779</v>
      </c>
      <c r="AC16" s="310"/>
      <c r="AD16" s="94"/>
      <c r="AE16" s="140"/>
      <c r="AF16" s="140"/>
      <c r="AG16" s="142"/>
      <c r="AH16" s="163"/>
      <c r="AI16" s="310"/>
      <c r="AJ16" s="94"/>
      <c r="AK16" s="142"/>
      <c r="AL16" s="163"/>
      <c r="AM16" s="310"/>
      <c r="AN16" s="94"/>
      <c r="AO16" s="140"/>
      <c r="AP16" s="140"/>
      <c r="AQ16" s="142"/>
      <c r="AR16" s="163"/>
      <c r="AS16" s="310"/>
      <c r="AT16" s="94"/>
      <c r="AU16" s="140"/>
      <c r="AV16" s="140"/>
      <c r="AW16" s="142"/>
      <c r="AX16" s="143"/>
      <c r="AY16" s="310"/>
      <c r="AZ16" s="94"/>
      <c r="BA16" s="140"/>
      <c r="BB16" s="140"/>
      <c r="BC16" s="140"/>
      <c r="BD16" s="140"/>
      <c r="BE16" s="140"/>
      <c r="BF16" s="140"/>
      <c r="BG16" s="142"/>
      <c r="BH16" s="143"/>
      <c r="BI16" s="310"/>
      <c r="BJ16" s="94" t="s">
        <v>59</v>
      </c>
      <c r="BK16" s="140">
        <v>1</v>
      </c>
      <c r="BL16" s="140">
        <v>1</v>
      </c>
      <c r="BM16" s="140">
        <v>1</v>
      </c>
      <c r="BN16" s="140">
        <v>1</v>
      </c>
      <c r="BO16" s="142">
        <v>1</v>
      </c>
      <c r="BP16" s="143">
        <v>769.79531151190622</v>
      </c>
      <c r="BQ16" s="310"/>
      <c r="BR16" s="94"/>
      <c r="BS16" s="142"/>
      <c r="BT16" s="143"/>
      <c r="BU16" s="310"/>
      <c r="BV16" s="94" t="s">
        <v>59</v>
      </c>
      <c r="BW16" s="140">
        <v>7</v>
      </c>
      <c r="BX16" s="142">
        <v>2</v>
      </c>
      <c r="BY16" s="164">
        <v>219.35559648168058</v>
      </c>
      <c r="BZ16" s="165"/>
    </row>
    <row r="17" spans="1:78" s="166" customFormat="1" ht="12.75" customHeight="1" x14ac:dyDescent="0.25">
      <c r="A17" s="19">
        <v>3</v>
      </c>
      <c r="B17" s="91" t="s">
        <v>36</v>
      </c>
      <c r="C17" s="91" t="s">
        <v>703</v>
      </c>
      <c r="D17" s="20" t="s">
        <v>470</v>
      </c>
      <c r="E17" s="92" t="s">
        <v>560</v>
      </c>
      <c r="F17" s="93"/>
      <c r="G17" s="145">
        <f>AX17+AR17+AH17+U17+O17+AB17+AL17</f>
        <v>475.93793813122062</v>
      </c>
      <c r="H17" s="301">
        <f>AX17+AR17+AH17+U17+O17+AB17+BH17+BP17+BY17+AL17+BT17</f>
        <v>1318.0898405655353</v>
      </c>
      <c r="I17" s="145">
        <f>COUNTA(L17,Q17,AD17,AJ17,W17,AN17,AT17,AZ17,BR17,BJ17,BV17)</f>
        <v>3</v>
      </c>
      <c r="J17" s="145">
        <f>COUNTA(M17,N17,R17,S17,T17,X17,Y17,Z17,AA17,AE17,AF17,AG17,AK17,AO17,AP17,AQ17,AU17,AV17,AW17,BA17,BB17,BC17,BD17,BE17,BF17,BG17,BK17,BL17,BM17,BN17,BO17,BS17,BW17,BX17)</f>
        <v>11</v>
      </c>
      <c r="K17" s="139"/>
      <c r="L17" s="94"/>
      <c r="M17" s="140"/>
      <c r="N17" s="142"/>
      <c r="O17" s="141"/>
      <c r="P17" s="310"/>
      <c r="Q17" s="94"/>
      <c r="R17" s="140"/>
      <c r="S17" s="140"/>
      <c r="T17" s="142"/>
      <c r="U17" s="143"/>
      <c r="V17" s="310"/>
      <c r="W17" s="94" t="s">
        <v>317</v>
      </c>
      <c r="X17" s="140">
        <v>1</v>
      </c>
      <c r="Y17" s="140">
        <v>1</v>
      </c>
      <c r="Z17" s="140">
        <v>3</v>
      </c>
      <c r="AA17" s="142">
        <v>1</v>
      </c>
      <c r="AB17" s="163">
        <v>475.93793813122062</v>
      </c>
      <c r="AC17" s="310"/>
      <c r="AD17" s="94"/>
      <c r="AE17" s="140"/>
      <c r="AF17" s="140"/>
      <c r="AG17" s="142"/>
      <c r="AH17" s="163"/>
      <c r="AI17" s="310"/>
      <c r="AJ17" s="94"/>
      <c r="AK17" s="142"/>
      <c r="AL17" s="163"/>
      <c r="AM17" s="310"/>
      <c r="AN17" s="94"/>
      <c r="AO17" s="140"/>
      <c r="AP17" s="140"/>
      <c r="AQ17" s="142"/>
      <c r="AR17" s="163"/>
      <c r="AS17" s="310"/>
      <c r="AT17" s="94"/>
      <c r="AU17" s="140"/>
      <c r="AV17" s="140"/>
      <c r="AW17" s="142"/>
      <c r="AX17" s="143"/>
      <c r="AY17" s="310"/>
      <c r="AZ17" s="94"/>
      <c r="BA17" s="140"/>
      <c r="BB17" s="140"/>
      <c r="BC17" s="140"/>
      <c r="BD17" s="140"/>
      <c r="BE17" s="140"/>
      <c r="BF17" s="140"/>
      <c r="BG17" s="142"/>
      <c r="BH17" s="143"/>
      <c r="BI17" s="310"/>
      <c r="BJ17" s="94" t="s">
        <v>641</v>
      </c>
      <c r="BK17" s="140">
        <v>1</v>
      </c>
      <c r="BL17" s="140">
        <v>1</v>
      </c>
      <c r="BM17" s="140">
        <v>1</v>
      </c>
      <c r="BN17" s="140">
        <v>2</v>
      </c>
      <c r="BO17" s="142">
        <v>2</v>
      </c>
      <c r="BP17" s="143">
        <v>699.89700043360199</v>
      </c>
      <c r="BQ17" s="310"/>
      <c r="BR17" s="94"/>
      <c r="BS17" s="142"/>
      <c r="BT17" s="143"/>
      <c r="BU17" s="310"/>
      <c r="BV17" s="94" t="s">
        <v>702</v>
      </c>
      <c r="BW17" s="140">
        <v>1</v>
      </c>
      <c r="BX17" s="142" t="s">
        <v>26</v>
      </c>
      <c r="BY17" s="164">
        <v>142.25490200071283</v>
      </c>
      <c r="BZ17" s="165"/>
    </row>
    <row r="18" spans="1:78" s="166" customFormat="1" ht="12.75" customHeight="1" x14ac:dyDescent="0.25">
      <c r="A18" s="19">
        <v>4</v>
      </c>
      <c r="B18" s="91" t="s">
        <v>36</v>
      </c>
      <c r="C18" s="91">
        <v>577</v>
      </c>
      <c r="D18" s="20" t="s">
        <v>103</v>
      </c>
      <c r="E18" s="92" t="s">
        <v>667</v>
      </c>
      <c r="F18" s="93"/>
      <c r="G18" s="145">
        <f>AX18+AR18+AH18+U18+O18+AB18+AL18</f>
        <v>486.04093769761874</v>
      </c>
      <c r="H18" s="301">
        <f>AX18+AR18+AH18+U18+O18+AB18+BH18+BP18+BY18+AL18+BT18</f>
        <v>1306.3888879699107</v>
      </c>
      <c r="I18" s="145">
        <f>COUNTA(L18,Q18,AD18,AJ18,W18,AN18,AT18,AZ18,BR18,BJ18,BV18)</f>
        <v>4</v>
      </c>
      <c r="J18" s="145">
        <f>COUNTA(M18,N18,R18,S18,T18,X18,Y18,Z18,AA18,AE18,AF18,AG18,AK18,AO18,AP18,AQ18,AU18,AV18,AW18,BA18,BB18,BC18,BD18,BE18,BF18,BG18,BK18,BL18,BM18,BN18,BO18,BS18,BW18,BX18)</f>
        <v>12</v>
      </c>
      <c r="K18" s="139"/>
      <c r="L18" s="94"/>
      <c r="M18" s="140"/>
      <c r="N18" s="142"/>
      <c r="O18" s="141"/>
      <c r="P18" s="310"/>
      <c r="Q18" s="94"/>
      <c r="R18" s="140"/>
      <c r="S18" s="140"/>
      <c r="T18" s="142"/>
      <c r="U18" s="143"/>
      <c r="V18" s="310"/>
      <c r="W18" s="94" t="s">
        <v>59</v>
      </c>
      <c r="X18" s="140">
        <v>1</v>
      </c>
      <c r="Y18" s="140">
        <v>1</v>
      </c>
      <c r="Z18" s="140">
        <v>6</v>
      </c>
      <c r="AA18" s="142">
        <v>2</v>
      </c>
      <c r="AB18" s="163">
        <v>486.04093769761874</v>
      </c>
      <c r="AC18" s="310"/>
      <c r="AD18" s="94"/>
      <c r="AE18" s="140"/>
      <c r="AF18" s="140"/>
      <c r="AG18" s="142"/>
      <c r="AH18" s="163"/>
      <c r="AI18" s="310"/>
      <c r="AJ18" s="94"/>
      <c r="AK18" s="142"/>
      <c r="AL18" s="163"/>
      <c r="AM18" s="310"/>
      <c r="AN18" s="94"/>
      <c r="AO18" s="140"/>
      <c r="AP18" s="140"/>
      <c r="AQ18" s="142"/>
      <c r="AR18" s="163"/>
      <c r="AS18" s="310"/>
      <c r="AT18" s="94"/>
      <c r="AU18" s="140"/>
      <c r="AV18" s="140"/>
      <c r="AW18" s="142"/>
      <c r="AX18" s="143"/>
      <c r="AY18" s="310"/>
      <c r="AZ18" s="94"/>
      <c r="BA18" s="140"/>
      <c r="BB18" s="140"/>
      <c r="BC18" s="140"/>
      <c r="BD18" s="140"/>
      <c r="BE18" s="140"/>
      <c r="BF18" s="140"/>
      <c r="BG18" s="142"/>
      <c r="BH18" s="143"/>
      <c r="BI18" s="310"/>
      <c r="BJ18" s="94" t="s">
        <v>59</v>
      </c>
      <c r="BK18" s="140">
        <v>7</v>
      </c>
      <c r="BL18" s="140">
        <v>6</v>
      </c>
      <c r="BM18" s="140">
        <v>4</v>
      </c>
      <c r="BN18" s="140">
        <v>2</v>
      </c>
      <c r="BO18" s="142">
        <v>3</v>
      </c>
      <c r="BP18" s="143">
        <v>477.95561823976425</v>
      </c>
      <c r="BQ18" s="310"/>
      <c r="BR18" s="94" t="s">
        <v>59</v>
      </c>
      <c r="BS18" s="142" t="s">
        <v>435</v>
      </c>
      <c r="BT18" s="143">
        <v>107.18939606931647</v>
      </c>
      <c r="BU18" s="310"/>
      <c r="BV18" s="94" t="s">
        <v>59</v>
      </c>
      <c r="BW18" s="140">
        <v>3</v>
      </c>
      <c r="BX18" s="142">
        <v>4</v>
      </c>
      <c r="BY18" s="164">
        <v>235.20293596321125</v>
      </c>
      <c r="BZ18" s="165"/>
    </row>
    <row r="19" spans="1:78" s="166" customFormat="1" ht="12.75" customHeight="1" x14ac:dyDescent="0.25">
      <c r="A19" s="19">
        <v>5</v>
      </c>
      <c r="B19" s="91" t="s">
        <v>36</v>
      </c>
      <c r="C19" s="91" t="s">
        <v>522</v>
      </c>
      <c r="D19" s="20" t="s">
        <v>163</v>
      </c>
      <c r="E19" s="92" t="s">
        <v>523</v>
      </c>
      <c r="F19" s="93"/>
      <c r="G19" s="145">
        <f>AX19+AR19+AH19+U19+O19+AB19+AL19</f>
        <v>1282.4484195575692</v>
      </c>
      <c r="H19" s="301">
        <f>AX19+AR19+AH19+U19+O19+AB19+BH19+BP19+BY19+AL19+BT19</f>
        <v>1282.4484195575692</v>
      </c>
      <c r="I19" s="145">
        <f>COUNTA(L19,Q19,AD19,AJ19,W19,AN19,AT19,AZ19,BR19,BJ19,BV19)</f>
        <v>3</v>
      </c>
      <c r="J19" s="145">
        <f>COUNTA(M19,N19,R19,S19,T19,X19,Y19,Z19,AA19,AE19,AF19,AG19,AK19,AO19,AP19,AQ19,AU19,AV19,AW19,BA19,BB19,BC19,BD19,BE19,BF19,BG19,BK19,BL19,BM19,BN19,BO19,BS19,BW19,BX19)</f>
        <v>10</v>
      </c>
      <c r="K19" s="139"/>
      <c r="L19" s="94"/>
      <c r="M19" s="140"/>
      <c r="N19" s="142"/>
      <c r="O19" s="141"/>
      <c r="P19" s="310"/>
      <c r="Q19" s="94"/>
      <c r="R19" s="140"/>
      <c r="S19" s="140"/>
      <c r="T19" s="142"/>
      <c r="U19" s="143"/>
      <c r="V19" s="310"/>
      <c r="W19" s="94" t="s">
        <v>59</v>
      </c>
      <c r="X19" s="140">
        <v>3</v>
      </c>
      <c r="Y19" s="140">
        <v>2.2999999999999998</v>
      </c>
      <c r="Z19" s="140">
        <v>1</v>
      </c>
      <c r="AA19" s="142">
        <v>3</v>
      </c>
      <c r="AB19" s="163">
        <v>481.20148272715409</v>
      </c>
      <c r="AC19" s="310"/>
      <c r="AD19" s="94" t="s">
        <v>36</v>
      </c>
      <c r="AE19" s="140">
        <v>1</v>
      </c>
      <c r="AF19" s="140">
        <v>5</v>
      </c>
      <c r="AG19" s="142">
        <v>4</v>
      </c>
      <c r="AH19" s="163">
        <v>395.10299956639813</v>
      </c>
      <c r="AI19" s="310"/>
      <c r="AJ19" s="94"/>
      <c r="AK19" s="142"/>
      <c r="AL19" s="163"/>
      <c r="AM19" s="310"/>
      <c r="AN19" s="94" t="s">
        <v>36</v>
      </c>
      <c r="AO19" s="140">
        <v>3</v>
      </c>
      <c r="AP19" s="140">
        <v>1</v>
      </c>
      <c r="AQ19" s="142">
        <v>1</v>
      </c>
      <c r="AR19" s="163">
        <v>406.14393726401687</v>
      </c>
      <c r="AS19" s="310"/>
      <c r="AT19" s="94"/>
      <c r="AU19" s="140"/>
      <c r="AV19" s="140"/>
      <c r="AW19" s="142"/>
      <c r="AX19" s="143"/>
      <c r="AY19" s="310"/>
      <c r="AZ19" s="94"/>
      <c r="BA19" s="140"/>
      <c r="BB19" s="140"/>
      <c r="BC19" s="140"/>
      <c r="BD19" s="140"/>
      <c r="BE19" s="140"/>
      <c r="BF19" s="140"/>
      <c r="BG19" s="142"/>
      <c r="BH19" s="143"/>
      <c r="BI19" s="310"/>
      <c r="BJ19" s="94"/>
      <c r="BK19" s="140"/>
      <c r="BL19" s="140"/>
      <c r="BM19" s="140"/>
      <c r="BN19" s="140"/>
      <c r="BO19" s="142"/>
      <c r="BP19" s="143"/>
      <c r="BQ19" s="310"/>
      <c r="BR19" s="94"/>
      <c r="BS19" s="142"/>
      <c r="BT19" s="143"/>
      <c r="BU19" s="310"/>
      <c r="BV19" s="94"/>
      <c r="BW19" s="140"/>
      <c r="BX19" s="142"/>
      <c r="BY19" s="164"/>
      <c r="BZ19" s="165"/>
    </row>
    <row r="20" spans="1:78" s="166" customFormat="1" ht="12.75" customHeight="1" x14ac:dyDescent="0.25">
      <c r="A20" s="19">
        <v>6</v>
      </c>
      <c r="B20" s="91" t="s">
        <v>36</v>
      </c>
      <c r="C20" s="91">
        <v>115</v>
      </c>
      <c r="D20" s="20" t="s">
        <v>175</v>
      </c>
      <c r="E20" s="92" t="s">
        <v>620</v>
      </c>
      <c r="F20" s="93"/>
      <c r="G20" s="145">
        <f>AX20+AR20+AH20+U20+O20+AB20+AL20</f>
        <v>489.79400086720375</v>
      </c>
      <c r="H20" s="301">
        <f>AX20+AR20+AH20+U20+O20+AB20+BH20+BP20+BY20+AL20+BT20</f>
        <v>1136.3388461248073</v>
      </c>
      <c r="I20" s="145">
        <f>COUNTA(L20,Q20,AD20,AJ20,W20,AN20,AT20,AZ20,BR20,BJ20,BV20)</f>
        <v>3</v>
      </c>
      <c r="J20" s="145">
        <f>COUNTA(M20,N20,R20,S20,T20,X20,Y20,Z20,AA20,AE20,AF20,AG20,AK20,AO20,AP20,AQ20,AU20,AV20,AW20,BA20,BB20,BC20,BD20,BE20,BF20,BG20,BK20,BL20,BM20,BN20,BO20,BS20,BW20,BX20)</f>
        <v>11</v>
      </c>
      <c r="K20" s="139"/>
      <c r="L20" s="94"/>
      <c r="M20" s="140"/>
      <c r="N20" s="142"/>
      <c r="O20" s="141"/>
      <c r="P20" s="310"/>
      <c r="Q20" s="94"/>
      <c r="R20" s="140"/>
      <c r="S20" s="140"/>
      <c r="T20" s="142"/>
      <c r="U20" s="143"/>
      <c r="V20" s="310"/>
      <c r="W20" s="94" t="s">
        <v>59</v>
      </c>
      <c r="X20" s="140">
        <v>2</v>
      </c>
      <c r="Y20" s="140">
        <v>2</v>
      </c>
      <c r="Z20" s="140">
        <v>4</v>
      </c>
      <c r="AA20" s="142">
        <v>1</v>
      </c>
      <c r="AB20" s="163">
        <v>489.79400086720375</v>
      </c>
      <c r="AC20" s="310"/>
      <c r="AD20" s="94"/>
      <c r="AE20" s="140"/>
      <c r="AF20" s="140"/>
      <c r="AG20" s="142"/>
      <c r="AH20" s="163"/>
      <c r="AI20" s="310"/>
      <c r="AJ20" s="94"/>
      <c r="AK20" s="142"/>
      <c r="AL20" s="163"/>
      <c r="AM20" s="310"/>
      <c r="AN20" s="94"/>
      <c r="AO20" s="140"/>
      <c r="AP20" s="140"/>
      <c r="AQ20" s="142"/>
      <c r="AR20" s="163"/>
      <c r="AS20" s="310"/>
      <c r="AT20" s="94"/>
      <c r="AU20" s="140"/>
      <c r="AV20" s="140"/>
      <c r="AW20" s="142"/>
      <c r="AX20" s="143"/>
      <c r="AY20" s="310"/>
      <c r="AZ20" s="94"/>
      <c r="BA20" s="140"/>
      <c r="BB20" s="140"/>
      <c r="BC20" s="140"/>
      <c r="BD20" s="140"/>
      <c r="BE20" s="140"/>
      <c r="BF20" s="140"/>
      <c r="BG20" s="142"/>
      <c r="BH20" s="143"/>
      <c r="BI20" s="310"/>
      <c r="BJ20" s="94" t="s">
        <v>59</v>
      </c>
      <c r="BK20" s="140">
        <v>5</v>
      </c>
      <c r="BL20" s="140">
        <v>2</v>
      </c>
      <c r="BM20" s="140">
        <v>3</v>
      </c>
      <c r="BN20" s="140">
        <v>8</v>
      </c>
      <c r="BO20" s="142">
        <v>5</v>
      </c>
      <c r="BP20" s="143">
        <v>465.83624920952496</v>
      </c>
      <c r="BQ20" s="310"/>
      <c r="BR20" s="94"/>
      <c r="BS20" s="142"/>
      <c r="BT20" s="143"/>
      <c r="BU20" s="310"/>
      <c r="BV20" s="94" t="s">
        <v>59</v>
      </c>
      <c r="BW20" s="140">
        <v>7</v>
      </c>
      <c r="BX20" s="142">
        <v>5</v>
      </c>
      <c r="BY20" s="164">
        <v>180.70859604807868</v>
      </c>
      <c r="BZ20" s="165"/>
    </row>
    <row r="21" spans="1:78" s="166" customFormat="1" ht="12.75" hidden="1" customHeight="1" x14ac:dyDescent="0.25">
      <c r="A21" s="19">
        <v>4</v>
      </c>
      <c r="B21" s="91" t="s">
        <v>37</v>
      </c>
      <c r="C21" s="91">
        <v>4496</v>
      </c>
      <c r="D21" s="20" t="s">
        <v>120</v>
      </c>
      <c r="E21" s="92" t="s">
        <v>184</v>
      </c>
      <c r="F21" s="93"/>
      <c r="G21" s="145">
        <f>AX21+AR21+AH21+U21+O21+AB21+AL21</f>
        <v>435.46349804879156</v>
      </c>
      <c r="H21" s="301">
        <f>AX21+AR21+AH21+U21+O21+AB21+BH21+BP21+BY21+AL21+BT21</f>
        <v>1009.5160792047773</v>
      </c>
      <c r="I21" s="145">
        <f>COUNTA(L21,Q21,AD21,AJ21,W21,AN21,AT21,AZ21,BR21,BJ21,BV21)</f>
        <v>4</v>
      </c>
      <c r="J21" s="145">
        <f>COUNTA(M21,N21,R21,S21,T21,X21,Y21,Z21,AA21,AE21,AF21,AG21,AK21,AO21,AP21,AQ21,AU21,AV21,AW21,BA21,BB21,BC21,BD21,BE21,BF21,BG21,BK21,BL21,BM21,BN21,BO21,BS21,BW21,BX21)</f>
        <v>11</v>
      </c>
      <c r="K21" s="139"/>
      <c r="L21" s="94"/>
      <c r="M21" s="140"/>
      <c r="N21" s="142"/>
      <c r="O21" s="141"/>
      <c r="P21" s="310"/>
      <c r="Q21" s="94"/>
      <c r="R21" s="140"/>
      <c r="S21" s="140"/>
      <c r="T21" s="142"/>
      <c r="U21" s="143"/>
      <c r="V21" s="310"/>
      <c r="W21" s="94"/>
      <c r="X21" s="140"/>
      <c r="Y21" s="140"/>
      <c r="Z21" s="140"/>
      <c r="AA21" s="142"/>
      <c r="AB21" s="163"/>
      <c r="AC21" s="310"/>
      <c r="AD21" s="94"/>
      <c r="AE21" s="140"/>
      <c r="AF21" s="140"/>
      <c r="AG21" s="142"/>
      <c r="AH21" s="163"/>
      <c r="AI21" s="310"/>
      <c r="AJ21" s="94"/>
      <c r="AK21" s="142"/>
      <c r="AL21" s="163"/>
      <c r="AM21" s="310"/>
      <c r="AN21" s="94"/>
      <c r="AO21" s="140"/>
      <c r="AP21" s="140"/>
      <c r="AQ21" s="142"/>
      <c r="AR21" s="163"/>
      <c r="AS21" s="310"/>
      <c r="AT21" s="94" t="s">
        <v>139</v>
      </c>
      <c r="AU21" s="140">
        <v>1</v>
      </c>
      <c r="AV21" s="140">
        <v>1</v>
      </c>
      <c r="AW21" s="142">
        <v>1</v>
      </c>
      <c r="AX21" s="143">
        <v>435.46349804879156</v>
      </c>
      <c r="AY21" s="310"/>
      <c r="AZ21" s="94"/>
      <c r="BA21" s="140"/>
      <c r="BB21" s="140"/>
      <c r="BC21" s="140"/>
      <c r="BD21" s="140"/>
      <c r="BE21" s="140"/>
      <c r="BF21" s="140"/>
      <c r="BG21" s="142"/>
      <c r="BH21" s="143"/>
      <c r="BI21" s="310"/>
      <c r="BJ21" s="94" t="s">
        <v>64</v>
      </c>
      <c r="BK21" s="140">
        <v>6</v>
      </c>
      <c r="BL21" s="140">
        <v>3</v>
      </c>
      <c r="BM21" s="140">
        <v>5</v>
      </c>
      <c r="BN21" s="140">
        <v>5</v>
      </c>
      <c r="BO21" s="142">
        <v>5</v>
      </c>
      <c r="BP21" s="143">
        <v>272.23681266942464</v>
      </c>
      <c r="BQ21" s="310"/>
      <c r="BR21" s="94" t="s">
        <v>37</v>
      </c>
      <c r="BS21" s="142" t="s">
        <v>445</v>
      </c>
      <c r="BT21" s="143">
        <v>31.91876805295923</v>
      </c>
      <c r="BU21" s="310"/>
      <c r="BV21" s="94" t="s">
        <v>64</v>
      </c>
      <c r="BW21" s="140">
        <v>1</v>
      </c>
      <c r="BX21" s="142">
        <v>1</v>
      </c>
      <c r="BY21" s="164">
        <v>269.89700043360187</v>
      </c>
      <c r="BZ21" s="165"/>
    </row>
    <row r="22" spans="1:78" s="166" customFormat="1" ht="12.75" customHeight="1" x14ac:dyDescent="0.25">
      <c r="A22" s="19">
        <v>7</v>
      </c>
      <c r="B22" s="91" t="s">
        <v>36</v>
      </c>
      <c r="C22" s="91" t="s">
        <v>628</v>
      </c>
      <c r="D22" s="20" t="s">
        <v>178</v>
      </c>
      <c r="E22" s="92" t="s">
        <v>629</v>
      </c>
      <c r="F22" s="93"/>
      <c r="G22" s="145">
        <f>AX22+AR22+AH22+U22+O22+AB22+AL22</f>
        <v>354.74250108400469</v>
      </c>
      <c r="H22" s="301">
        <f>AX22+AR22+AH22+U22+O22+AB22+BH22+BP22+BY22+AL22+BT22</f>
        <v>994.43350238481025</v>
      </c>
      <c r="I22" s="145">
        <f>COUNTA(L22,Q22,AD22,AJ22,W22,AN22,AT22,AZ22,BR22,BJ22,BV22)</f>
        <v>2</v>
      </c>
      <c r="J22" s="145">
        <f>COUNTA(M22,N22,R22,S22,T22,X22,Y22,Z22,AA22,AE22,AF22,AG22,AK22,AO22,AP22,AQ22,AU22,AV22,AW22,BA22,BB22,BC22,BD22,BE22,BF22,BG22,BK22,BL22,BM22,BN22,BO22,BS22,BW22,BX22)</f>
        <v>9</v>
      </c>
      <c r="K22" s="139"/>
      <c r="L22" s="94"/>
      <c r="M22" s="140"/>
      <c r="N22" s="142"/>
      <c r="O22" s="141"/>
      <c r="P22" s="310"/>
      <c r="Q22" s="94"/>
      <c r="R22" s="140"/>
      <c r="S22" s="140"/>
      <c r="T22" s="142"/>
      <c r="U22" s="143"/>
      <c r="V22" s="310"/>
      <c r="W22" s="94" t="s">
        <v>60</v>
      </c>
      <c r="X22" s="140">
        <v>2</v>
      </c>
      <c r="Y22" s="140">
        <v>1</v>
      </c>
      <c r="Z22" s="140" t="s">
        <v>25</v>
      </c>
      <c r="AA22" s="142">
        <v>2</v>
      </c>
      <c r="AB22" s="163">
        <v>354.74250108400469</v>
      </c>
      <c r="AC22" s="310"/>
      <c r="AD22" s="94"/>
      <c r="AE22" s="140"/>
      <c r="AF22" s="140"/>
      <c r="AG22" s="142"/>
      <c r="AH22" s="163"/>
      <c r="AI22" s="310"/>
      <c r="AJ22" s="94"/>
      <c r="AK22" s="142"/>
      <c r="AL22" s="163"/>
      <c r="AM22" s="310"/>
      <c r="AN22" s="94"/>
      <c r="AO22" s="140"/>
      <c r="AP22" s="140"/>
      <c r="AQ22" s="142"/>
      <c r="AR22" s="163"/>
      <c r="AS22" s="310"/>
      <c r="AT22" s="94"/>
      <c r="AU22" s="140"/>
      <c r="AV22" s="140"/>
      <c r="AW22" s="142"/>
      <c r="AX22" s="143"/>
      <c r="AY22" s="310"/>
      <c r="AZ22" s="94"/>
      <c r="BA22" s="140"/>
      <c r="BB22" s="140"/>
      <c r="BC22" s="140"/>
      <c r="BD22" s="140"/>
      <c r="BE22" s="140"/>
      <c r="BF22" s="140"/>
      <c r="BG22" s="142"/>
      <c r="BH22" s="143"/>
      <c r="BI22" s="310"/>
      <c r="BJ22" s="94" t="s">
        <v>60</v>
      </c>
      <c r="BK22" s="140">
        <v>2</v>
      </c>
      <c r="BL22" s="140">
        <v>1</v>
      </c>
      <c r="BM22" s="140">
        <v>1</v>
      </c>
      <c r="BN22" s="140">
        <v>1</v>
      </c>
      <c r="BO22" s="142">
        <v>1</v>
      </c>
      <c r="BP22" s="143">
        <v>639.69100130080562</v>
      </c>
      <c r="BQ22" s="310"/>
      <c r="BR22" s="94"/>
      <c r="BS22" s="142"/>
      <c r="BT22" s="143"/>
      <c r="BU22" s="310"/>
      <c r="BV22" s="94"/>
      <c r="BW22" s="140"/>
      <c r="BX22" s="142"/>
      <c r="BY22" s="164"/>
      <c r="BZ22" s="165"/>
    </row>
    <row r="23" spans="1:78" s="166" customFormat="1" ht="12.75" hidden="1" customHeight="1" x14ac:dyDescent="0.25">
      <c r="A23" s="19">
        <v>6</v>
      </c>
      <c r="B23" s="91" t="s">
        <v>35</v>
      </c>
      <c r="C23" s="91" t="s">
        <v>233</v>
      </c>
      <c r="D23" s="20" t="s">
        <v>90</v>
      </c>
      <c r="E23" s="92" t="s">
        <v>185</v>
      </c>
      <c r="F23" s="93"/>
      <c r="G23" s="145">
        <f>AX23+AR23+AH23+U23+O23+AB23+AL23</f>
        <v>783.94389129756701</v>
      </c>
      <c r="H23" s="301">
        <f>AX23+AR23+AH23+U23+O23+AB23+BH23+BP23+BY23+AL23+BT23</f>
        <v>992.1600725418898</v>
      </c>
      <c r="I23" s="145">
        <f>COUNTA(L23,Q23,AD23,AJ23,W23,AN23,AT23,AZ23,BR23,BJ23,BV23)</f>
        <v>6</v>
      </c>
      <c r="J23" s="145">
        <f>COUNTA(M23,N23,R23,S23,T23,X23,Y23,Z23,AA23,AE23,AF23,AG23,AK23,AO23,AP23,AQ23,AU23,AV23,AW23,BA23,BB23,BC23,BD23,BE23,BF23,BG23,BK23,BL23,BM23,BN23,BO23,BS23,BW23,BX23)</f>
        <v>20</v>
      </c>
      <c r="K23" s="139"/>
      <c r="L23" s="94"/>
      <c r="M23" s="140"/>
      <c r="N23" s="142"/>
      <c r="O23" s="141"/>
      <c r="P23" s="310"/>
      <c r="Q23" s="94" t="s">
        <v>35</v>
      </c>
      <c r="R23" s="140" t="s">
        <v>25</v>
      </c>
      <c r="S23" s="140">
        <v>7</v>
      </c>
      <c r="T23" s="142">
        <v>5</v>
      </c>
      <c r="U23" s="143">
        <v>100.60559648168058</v>
      </c>
      <c r="V23" s="310"/>
      <c r="W23" s="94" t="s">
        <v>61</v>
      </c>
      <c r="X23" s="140">
        <v>2</v>
      </c>
      <c r="Y23" s="140">
        <v>3</v>
      </c>
      <c r="Z23" s="140">
        <v>2</v>
      </c>
      <c r="AA23" s="142" t="s">
        <v>26</v>
      </c>
      <c r="AB23" s="163">
        <v>236.34993639681312</v>
      </c>
      <c r="AC23" s="310"/>
      <c r="AD23" s="94" t="s">
        <v>35</v>
      </c>
      <c r="AE23" s="140">
        <v>5</v>
      </c>
      <c r="AF23" s="140">
        <v>6</v>
      </c>
      <c r="AG23" s="142">
        <v>5</v>
      </c>
      <c r="AH23" s="163">
        <v>132.24585733506873</v>
      </c>
      <c r="AI23" s="310"/>
      <c r="AJ23" s="94"/>
      <c r="AK23" s="142"/>
      <c r="AL23" s="163"/>
      <c r="AM23" s="310"/>
      <c r="AN23" s="94" t="s">
        <v>35</v>
      </c>
      <c r="AO23" s="140">
        <v>1</v>
      </c>
      <c r="AP23" s="140">
        <v>1</v>
      </c>
      <c r="AQ23" s="142">
        <v>4</v>
      </c>
      <c r="AR23" s="163">
        <v>314.74250108400469</v>
      </c>
      <c r="AS23" s="310"/>
      <c r="AT23" s="94"/>
      <c r="AU23" s="140"/>
      <c r="AV23" s="140"/>
      <c r="AW23" s="142"/>
      <c r="AX23" s="143"/>
      <c r="AY23" s="310"/>
      <c r="AZ23" s="94"/>
      <c r="BA23" s="140"/>
      <c r="BB23" s="140"/>
      <c r="BC23" s="140"/>
      <c r="BD23" s="140"/>
      <c r="BE23" s="140"/>
      <c r="BF23" s="140"/>
      <c r="BG23" s="142"/>
      <c r="BH23" s="143"/>
      <c r="BI23" s="310"/>
      <c r="BJ23" s="94" t="s">
        <v>61</v>
      </c>
      <c r="BK23" s="140">
        <v>10</v>
      </c>
      <c r="BL23" s="140" t="s">
        <v>25</v>
      </c>
      <c r="BM23" s="140" t="s">
        <v>25</v>
      </c>
      <c r="BN23" s="140">
        <v>8</v>
      </c>
      <c r="BO23" s="142">
        <v>5</v>
      </c>
      <c r="BP23" s="143">
        <v>139.89700043360187</v>
      </c>
      <c r="BQ23" s="310"/>
      <c r="BR23" s="94"/>
      <c r="BS23" s="142"/>
      <c r="BT23" s="143"/>
      <c r="BU23" s="310"/>
      <c r="BV23" s="94" t="s">
        <v>61</v>
      </c>
      <c r="BW23" s="140">
        <v>5</v>
      </c>
      <c r="BX23" s="142" t="s">
        <v>26</v>
      </c>
      <c r="BY23" s="164">
        <v>68.319180810720866</v>
      </c>
      <c r="BZ23" s="165"/>
    </row>
    <row r="24" spans="1:78" s="166" customFormat="1" ht="12.75" hidden="1" customHeight="1" x14ac:dyDescent="0.25">
      <c r="A24" s="19">
        <v>5</v>
      </c>
      <c r="B24" s="91" t="s">
        <v>37</v>
      </c>
      <c r="C24" s="91">
        <v>2555</v>
      </c>
      <c r="D24" s="20" t="s">
        <v>160</v>
      </c>
      <c r="E24" s="92" t="s">
        <v>211</v>
      </c>
      <c r="F24" s="93"/>
      <c r="G24" s="145">
        <f>AX24+AR24+AH24+U24+O24+AB24+AL24</f>
        <v>383.2958403241451</v>
      </c>
      <c r="H24" s="301">
        <f>AX24+AR24+AH24+U24+O24+AB24+BH24+BP24+BY24+AL24+BT24</f>
        <v>970.99848508331775</v>
      </c>
      <c r="I24" s="145">
        <f>COUNTA(L24,Q24,AD24,AJ24,W24,AN24,AT24,AZ24,BR24,BJ24,BV24)</f>
        <v>5</v>
      </c>
      <c r="J24" s="145">
        <f>COUNTA(M24,N24,R24,S24,T24,X24,Y24,Z24,AA24,AE24,AF24,AG24,AK24,AO24,AP24,AQ24,AU24,AV24,AW24,BA24,BB24,BC24,BD24,BE24,BF24,BG24,BK24,BL24,BM24,BN24,BO24,BS24,BW24,BX24)</f>
        <v>14</v>
      </c>
      <c r="K24" s="139"/>
      <c r="L24" s="94"/>
      <c r="M24" s="140"/>
      <c r="N24" s="142"/>
      <c r="O24" s="141"/>
      <c r="P24" s="310"/>
      <c r="Q24" s="94" t="s">
        <v>37</v>
      </c>
      <c r="R24" s="140">
        <v>4</v>
      </c>
      <c r="S24" s="140">
        <v>3</v>
      </c>
      <c r="T24" s="142">
        <v>4</v>
      </c>
      <c r="U24" s="143">
        <v>228.41692984764489</v>
      </c>
      <c r="V24" s="310"/>
      <c r="W24" s="94"/>
      <c r="X24" s="140"/>
      <c r="Y24" s="140"/>
      <c r="Z24" s="140"/>
      <c r="AA24" s="142"/>
      <c r="AB24" s="163"/>
      <c r="AC24" s="310"/>
      <c r="AD24" s="94" t="s">
        <v>37</v>
      </c>
      <c r="AE24" s="140" t="s">
        <v>26</v>
      </c>
      <c r="AF24" s="140">
        <v>7</v>
      </c>
      <c r="AG24" s="142">
        <v>6</v>
      </c>
      <c r="AH24" s="163">
        <v>154.87891047650021</v>
      </c>
      <c r="AI24" s="310"/>
      <c r="AJ24" s="94"/>
      <c r="AK24" s="142"/>
      <c r="AL24" s="163"/>
      <c r="AM24" s="310"/>
      <c r="AN24" s="94"/>
      <c r="AO24" s="140"/>
      <c r="AP24" s="140"/>
      <c r="AQ24" s="142"/>
      <c r="AR24" s="163"/>
      <c r="AS24" s="310"/>
      <c r="AT24" s="94"/>
      <c r="AU24" s="140"/>
      <c r="AV24" s="140"/>
      <c r="AW24" s="142"/>
      <c r="AX24" s="143"/>
      <c r="AY24" s="310"/>
      <c r="AZ24" s="94"/>
      <c r="BA24" s="140"/>
      <c r="BB24" s="140"/>
      <c r="BC24" s="140"/>
      <c r="BD24" s="140"/>
      <c r="BE24" s="140"/>
      <c r="BF24" s="140"/>
      <c r="BG24" s="142"/>
      <c r="BH24" s="143"/>
      <c r="BI24" s="310"/>
      <c r="BJ24" s="94" t="s">
        <v>64</v>
      </c>
      <c r="BK24" s="140">
        <v>3</v>
      </c>
      <c r="BL24" s="140">
        <v>4</v>
      </c>
      <c r="BM24" s="140">
        <v>4</v>
      </c>
      <c r="BN24" s="140">
        <v>4</v>
      </c>
      <c r="BO24" s="142">
        <v>3</v>
      </c>
      <c r="BP24" s="143">
        <v>387.53910011811791</v>
      </c>
      <c r="BQ24" s="310"/>
      <c r="BR24" s="94" t="s">
        <v>37</v>
      </c>
      <c r="BS24" s="142" t="s">
        <v>443</v>
      </c>
      <c r="BT24" s="143">
        <v>50.163544641054756</v>
      </c>
      <c r="BU24" s="310"/>
      <c r="BV24" s="94" t="s">
        <v>63</v>
      </c>
      <c r="BW24" s="140">
        <v>1</v>
      </c>
      <c r="BX24" s="142" t="s">
        <v>26</v>
      </c>
      <c r="BY24" s="164">
        <v>150</v>
      </c>
      <c r="BZ24" s="165"/>
    </row>
    <row r="25" spans="1:78" s="166" customFormat="1" ht="12.75" customHeight="1" x14ac:dyDescent="0.25">
      <c r="A25" s="19">
        <v>8</v>
      </c>
      <c r="B25" s="91" t="s">
        <v>36</v>
      </c>
      <c r="C25" s="91">
        <v>2</v>
      </c>
      <c r="D25" s="20" t="s">
        <v>507</v>
      </c>
      <c r="E25" s="92" t="s">
        <v>318</v>
      </c>
      <c r="F25" s="93"/>
      <c r="G25" s="145">
        <f>AX25+AR25+AH25+U25+O25+AB25+AL25</f>
        <v>199.79400086720375</v>
      </c>
      <c r="H25" s="301">
        <f>AX25+AR25+AH25+U25+O25+AB25+BH25+BP25+BY25+AL25+BT25</f>
        <v>948.90668917325615</v>
      </c>
      <c r="I25" s="145">
        <f>COUNTA(L25,Q25,AD25,AJ25,W25,AN25,AT25,AZ25,BR25,BJ25,BV25)</f>
        <v>3</v>
      </c>
      <c r="J25" s="145">
        <f>COUNTA(M25,N25,R25,S25,T25,X25,Y25,Z25,AA25,AE25,AF25,AG25,AK25,AO25,AP25,AQ25,AU25,AV25,AW25,BA25,BB25,BC25,BD25,BE25,BF25,BG25,BK25,BL25,BM25,BN25,BO25,BS25,BW25,BX25)</f>
        <v>11</v>
      </c>
      <c r="K25" s="139"/>
      <c r="L25" s="94"/>
      <c r="M25" s="140"/>
      <c r="N25" s="142"/>
      <c r="O25" s="141"/>
      <c r="P25" s="310"/>
      <c r="Q25" s="94"/>
      <c r="R25" s="140"/>
      <c r="S25" s="140"/>
      <c r="T25" s="142"/>
      <c r="U25" s="143"/>
      <c r="V25" s="310"/>
      <c r="W25" s="94" t="s">
        <v>317</v>
      </c>
      <c r="X25" s="140" t="s">
        <v>26</v>
      </c>
      <c r="Y25" s="140" t="s">
        <v>26</v>
      </c>
      <c r="Z25" s="140">
        <v>2</v>
      </c>
      <c r="AA25" s="142">
        <v>2</v>
      </c>
      <c r="AB25" s="163">
        <v>199.79400086720375</v>
      </c>
      <c r="AC25" s="310"/>
      <c r="AD25" s="94"/>
      <c r="AE25" s="140"/>
      <c r="AF25" s="140"/>
      <c r="AG25" s="142"/>
      <c r="AH25" s="163"/>
      <c r="AI25" s="310"/>
      <c r="AJ25" s="94"/>
      <c r="AK25" s="142"/>
      <c r="AL25" s="163"/>
      <c r="AM25" s="310"/>
      <c r="AN25" s="94"/>
      <c r="AO25" s="140"/>
      <c r="AP25" s="140"/>
      <c r="AQ25" s="142"/>
      <c r="AR25" s="163"/>
      <c r="AS25" s="310"/>
      <c r="AT25" s="94"/>
      <c r="AU25" s="140"/>
      <c r="AV25" s="140"/>
      <c r="AW25" s="142"/>
      <c r="AX25" s="143"/>
      <c r="AY25" s="310"/>
      <c r="AZ25" s="94"/>
      <c r="BA25" s="140"/>
      <c r="BB25" s="140"/>
      <c r="BC25" s="140"/>
      <c r="BD25" s="140"/>
      <c r="BE25" s="140"/>
      <c r="BF25" s="140"/>
      <c r="BG25" s="142"/>
      <c r="BH25" s="143"/>
      <c r="BI25" s="310"/>
      <c r="BJ25" s="94" t="s">
        <v>641</v>
      </c>
      <c r="BK25" s="140">
        <v>3</v>
      </c>
      <c r="BL25" s="140">
        <v>2</v>
      </c>
      <c r="BM25" s="140">
        <v>4</v>
      </c>
      <c r="BN25" s="140">
        <v>3</v>
      </c>
      <c r="BO25" s="142">
        <v>4</v>
      </c>
      <c r="BP25" s="143">
        <v>517.03037561203837</v>
      </c>
      <c r="BQ25" s="310"/>
      <c r="BR25" s="94"/>
      <c r="BS25" s="142"/>
      <c r="BT25" s="143"/>
      <c r="BU25" s="310"/>
      <c r="BV25" s="94" t="s">
        <v>710</v>
      </c>
      <c r="BW25" s="140">
        <v>1</v>
      </c>
      <c r="BX25" s="142">
        <v>3</v>
      </c>
      <c r="BY25" s="164">
        <v>232.08231269401398</v>
      </c>
      <c r="BZ25" s="165"/>
    </row>
    <row r="26" spans="1:78" s="166" customFormat="1" ht="12.75" hidden="1" customHeight="1" x14ac:dyDescent="0.25">
      <c r="A26" s="19">
        <v>6</v>
      </c>
      <c r="B26" s="91" t="s">
        <v>37</v>
      </c>
      <c r="C26" s="91" t="s">
        <v>479</v>
      </c>
      <c r="D26" s="20" t="s">
        <v>209</v>
      </c>
      <c r="E26" s="92" t="s">
        <v>183</v>
      </c>
      <c r="F26" s="93"/>
      <c r="G26" s="145">
        <f>AX26+AR26+AH26+U26+O26+AB26+AL26</f>
        <v>330.35437214322343</v>
      </c>
      <c r="H26" s="301">
        <f>AX26+AR26+AH26+U26+O26+AB26+BH26+BP26+BY26+AL26+BT26</f>
        <v>932.27810167873588</v>
      </c>
      <c r="I26" s="145">
        <f>COUNTA(L26,Q26,AD26,AJ26,W26,AN26,AT26,AZ26,BR26,BJ26,BV26)</f>
        <v>4</v>
      </c>
      <c r="J26" s="145">
        <f>COUNTA(M26,N26,R26,S26,T26,X26,Y26,Z26,AA26,AE26,AF26,AG26,AK26,AO26,AP26,AQ26,AU26,AV26,AW26,BA26,BB26,BC26,BD26,BE26,BF26,BG26,BK26,BL26,BM26,BN26,BO26,BS26,BW26,BX26)</f>
        <v>12</v>
      </c>
      <c r="K26" s="139"/>
      <c r="L26" s="94"/>
      <c r="M26" s="140"/>
      <c r="N26" s="142"/>
      <c r="O26" s="141"/>
      <c r="P26" s="310"/>
      <c r="Q26" s="94"/>
      <c r="R26" s="140"/>
      <c r="S26" s="140"/>
      <c r="T26" s="142"/>
      <c r="U26" s="143"/>
      <c r="V26" s="310"/>
      <c r="W26" s="94" t="s">
        <v>63</v>
      </c>
      <c r="X26" s="140">
        <v>4</v>
      </c>
      <c r="Y26" s="140">
        <v>3</v>
      </c>
      <c r="Z26" s="140">
        <v>5</v>
      </c>
      <c r="AA26" s="142">
        <v>3</v>
      </c>
      <c r="AB26" s="163">
        <v>330.35437214322343</v>
      </c>
      <c r="AC26" s="310"/>
      <c r="AD26" s="94"/>
      <c r="AE26" s="140"/>
      <c r="AF26" s="140"/>
      <c r="AG26" s="142"/>
      <c r="AH26" s="163"/>
      <c r="AI26" s="310"/>
      <c r="AJ26" s="94"/>
      <c r="AK26" s="142"/>
      <c r="AL26" s="163"/>
      <c r="AM26" s="310"/>
      <c r="AN26" s="94"/>
      <c r="AO26" s="140"/>
      <c r="AP26" s="140"/>
      <c r="AQ26" s="142"/>
      <c r="AR26" s="163"/>
      <c r="AS26" s="310"/>
      <c r="AT26" s="94"/>
      <c r="AU26" s="140"/>
      <c r="AV26" s="140"/>
      <c r="AW26" s="142"/>
      <c r="AX26" s="143"/>
      <c r="AY26" s="310"/>
      <c r="AZ26" s="94"/>
      <c r="BA26" s="140"/>
      <c r="BB26" s="140"/>
      <c r="BC26" s="140"/>
      <c r="BD26" s="140"/>
      <c r="BE26" s="140"/>
      <c r="BF26" s="140"/>
      <c r="BG26" s="142"/>
      <c r="BH26" s="143"/>
      <c r="BI26" s="310"/>
      <c r="BJ26" s="94" t="s">
        <v>63</v>
      </c>
      <c r="BK26" s="140">
        <v>7</v>
      </c>
      <c r="BL26" s="140">
        <v>1</v>
      </c>
      <c r="BM26" s="140">
        <v>6</v>
      </c>
      <c r="BN26" s="140">
        <v>4</v>
      </c>
      <c r="BO26" s="142">
        <v>5</v>
      </c>
      <c r="BP26" s="143">
        <v>307.91768855761291</v>
      </c>
      <c r="BQ26" s="310"/>
      <c r="BR26" s="94" t="s">
        <v>59</v>
      </c>
      <c r="BS26" s="142" t="s">
        <v>439</v>
      </c>
      <c r="BT26" s="143">
        <v>81.71816644986572</v>
      </c>
      <c r="BU26" s="310"/>
      <c r="BV26" s="94" t="s">
        <v>63</v>
      </c>
      <c r="BW26" s="140">
        <v>3</v>
      </c>
      <c r="BX26" s="142">
        <v>3</v>
      </c>
      <c r="BY26" s="164">
        <v>212.28787452803377</v>
      </c>
      <c r="BZ26" s="165"/>
    </row>
    <row r="27" spans="1:78" s="166" customFormat="1" ht="12.75" customHeight="1" x14ac:dyDescent="0.25">
      <c r="A27" s="19">
        <v>9</v>
      </c>
      <c r="B27" s="91" t="s">
        <v>36</v>
      </c>
      <c r="C27" s="91">
        <v>14</v>
      </c>
      <c r="D27" s="20" t="s">
        <v>200</v>
      </c>
      <c r="E27" s="92" t="s">
        <v>709</v>
      </c>
      <c r="F27" s="93"/>
      <c r="G27" s="145">
        <f>AX27+AR27+AH27+U27+O27+AB27+AL27</f>
        <v>293.48943791441968</v>
      </c>
      <c r="H27" s="301">
        <f>AX27+AR27+AH27+U27+O27+AB27+BH27+BP27+BY27+AL27+BT27</f>
        <v>927.65362600367121</v>
      </c>
      <c r="I27" s="145">
        <f>COUNTA(L27,Q27,AD27,AJ27,W27,AN27,AT27,AZ27,BR27,BJ27,BV27)</f>
        <v>4</v>
      </c>
      <c r="J27" s="145">
        <f>COUNTA(M27,N27,R27,S27,T27,X27,Y27,Z27,AA27,AE27,AF27,AG27,AK27,AO27,AP27,AQ27,AU27,AV27,AW27,BA27,BB27,BC27,BD27,BE27,BF27,BG27,BK27,BL27,BM27,BN27,BO27,BS27,BW27,BX27)</f>
        <v>13</v>
      </c>
      <c r="K27" s="139"/>
      <c r="L27" s="94"/>
      <c r="M27" s="140"/>
      <c r="N27" s="142"/>
      <c r="O27" s="141"/>
      <c r="P27" s="310"/>
      <c r="Q27" s="94"/>
      <c r="R27" s="140"/>
      <c r="S27" s="140"/>
      <c r="T27" s="142"/>
      <c r="U27" s="143"/>
      <c r="V27" s="310"/>
      <c r="W27" s="94"/>
      <c r="X27" s="140"/>
      <c r="Y27" s="140"/>
      <c r="Z27" s="140"/>
      <c r="AA27" s="142"/>
      <c r="AB27" s="163"/>
      <c r="AC27" s="310"/>
      <c r="AD27" s="94" t="s">
        <v>36</v>
      </c>
      <c r="AE27" s="140">
        <v>3</v>
      </c>
      <c r="AF27" s="140">
        <v>4</v>
      </c>
      <c r="AG27" s="142">
        <v>16</v>
      </c>
      <c r="AH27" s="163">
        <v>280.98943791441968</v>
      </c>
      <c r="AI27" s="310"/>
      <c r="AJ27" s="94"/>
      <c r="AK27" s="142"/>
      <c r="AL27" s="163"/>
      <c r="AM27" s="310"/>
      <c r="AN27" s="94"/>
      <c r="AO27" s="140"/>
      <c r="AP27" s="140"/>
      <c r="AQ27" s="142"/>
      <c r="AR27" s="163"/>
      <c r="AS27" s="310"/>
      <c r="AT27" s="94" t="s">
        <v>139</v>
      </c>
      <c r="AU27" s="140" t="s">
        <v>25</v>
      </c>
      <c r="AV27" s="140" t="s">
        <v>26</v>
      </c>
      <c r="AW27" s="142" t="s">
        <v>26</v>
      </c>
      <c r="AX27" s="143">
        <v>12.5</v>
      </c>
      <c r="AY27" s="310"/>
      <c r="AZ27" s="94"/>
      <c r="BA27" s="140"/>
      <c r="BB27" s="140"/>
      <c r="BC27" s="140"/>
      <c r="BD27" s="140"/>
      <c r="BE27" s="140"/>
      <c r="BF27" s="140"/>
      <c r="BG27" s="142"/>
      <c r="BH27" s="143"/>
      <c r="BI27" s="310"/>
      <c r="BJ27" s="94" t="s">
        <v>641</v>
      </c>
      <c r="BK27" s="140">
        <v>4</v>
      </c>
      <c r="BL27" s="140" t="s">
        <v>25</v>
      </c>
      <c r="BM27" s="140">
        <v>3</v>
      </c>
      <c r="BN27" s="140">
        <v>4</v>
      </c>
      <c r="BO27" s="142">
        <v>3</v>
      </c>
      <c r="BP27" s="143">
        <v>402.08187539523749</v>
      </c>
      <c r="BQ27" s="310"/>
      <c r="BR27" s="94"/>
      <c r="BS27" s="142"/>
      <c r="BT27" s="143"/>
      <c r="BU27" s="310"/>
      <c r="BV27" s="94" t="s">
        <v>710</v>
      </c>
      <c r="BW27" s="140">
        <v>3</v>
      </c>
      <c r="BX27" s="142">
        <v>1</v>
      </c>
      <c r="BY27" s="164">
        <v>232.08231269401398</v>
      </c>
      <c r="BZ27" s="165"/>
    </row>
    <row r="28" spans="1:78" s="166" customFormat="1" ht="12.75" customHeight="1" x14ac:dyDescent="0.25">
      <c r="A28" s="19">
        <v>10</v>
      </c>
      <c r="B28" s="91" t="s">
        <v>36</v>
      </c>
      <c r="C28" s="91" t="s">
        <v>192</v>
      </c>
      <c r="D28" s="20" t="s">
        <v>284</v>
      </c>
      <c r="E28" s="92" t="s">
        <v>193</v>
      </c>
      <c r="F28" s="93"/>
      <c r="G28" s="145">
        <f>AX28+AR28+AH28+U28+O28+AB28+AL28</f>
        <v>907.31236834369997</v>
      </c>
      <c r="H28" s="301">
        <f>AX28+AR28+AH28+U28+O28+AB28+BH28+BP28+BY28+AL28+BT28</f>
        <v>907.31236834369997</v>
      </c>
      <c r="I28" s="145">
        <f>COUNTA(L28,Q28,AD28,AJ28,W28,AN28,AT28,AZ28,BR28,BJ28,BV28)</f>
        <v>3</v>
      </c>
      <c r="J28" s="145">
        <f>COUNTA(M28,N28,R28,S28,T28,X28,Y28,Z28,AA28,AE28,AF28,AG28,AK28,AO28,AP28,AQ28,AU28,AV28,AW28,BA28,BB28,BC28,BD28,BE28,BF28,BG28,BK28,BL28,BM28,BN28,BO28,BS28,BW28,BX28)</f>
        <v>9</v>
      </c>
      <c r="K28" s="139"/>
      <c r="L28" s="94"/>
      <c r="M28" s="140"/>
      <c r="N28" s="142"/>
      <c r="O28" s="141"/>
      <c r="P28" s="310"/>
      <c r="Q28" s="94" t="s">
        <v>59</v>
      </c>
      <c r="R28" s="140">
        <v>1</v>
      </c>
      <c r="S28" s="140">
        <v>2</v>
      </c>
      <c r="T28" s="142">
        <v>1</v>
      </c>
      <c r="U28" s="143">
        <v>369.79400086720375</v>
      </c>
      <c r="V28" s="310"/>
      <c r="W28" s="94"/>
      <c r="X28" s="140"/>
      <c r="Y28" s="140"/>
      <c r="Z28" s="140"/>
      <c r="AA28" s="142"/>
      <c r="AB28" s="163"/>
      <c r="AC28" s="310"/>
      <c r="AD28" s="94" t="s">
        <v>36</v>
      </c>
      <c r="AE28" s="140">
        <v>8</v>
      </c>
      <c r="AF28" s="140">
        <v>8</v>
      </c>
      <c r="AG28" s="142">
        <v>11</v>
      </c>
      <c r="AH28" s="163">
        <v>232.77586639249154</v>
      </c>
      <c r="AI28" s="310"/>
      <c r="AJ28" s="94"/>
      <c r="AK28" s="142"/>
      <c r="AL28" s="163"/>
      <c r="AM28" s="310"/>
      <c r="AN28" s="94" t="s">
        <v>36</v>
      </c>
      <c r="AO28" s="140">
        <v>4</v>
      </c>
      <c r="AP28" s="140">
        <v>2</v>
      </c>
      <c r="AQ28" s="142">
        <v>4</v>
      </c>
      <c r="AR28" s="163">
        <v>304.74250108400469</v>
      </c>
      <c r="AS28" s="310"/>
      <c r="AT28" s="94"/>
      <c r="AU28" s="140"/>
      <c r="AV28" s="140"/>
      <c r="AW28" s="142"/>
      <c r="AX28" s="143"/>
      <c r="AY28" s="310"/>
      <c r="AZ28" s="94"/>
      <c r="BA28" s="140"/>
      <c r="BB28" s="140"/>
      <c r="BC28" s="140"/>
      <c r="BD28" s="140"/>
      <c r="BE28" s="140"/>
      <c r="BF28" s="140"/>
      <c r="BG28" s="142"/>
      <c r="BH28" s="143"/>
      <c r="BI28" s="310"/>
      <c r="BJ28" s="94"/>
      <c r="BK28" s="140"/>
      <c r="BL28" s="140"/>
      <c r="BM28" s="140"/>
      <c r="BN28" s="140"/>
      <c r="BO28" s="142"/>
      <c r="BP28" s="143"/>
      <c r="BQ28" s="310"/>
      <c r="BR28" s="94"/>
      <c r="BS28" s="142"/>
      <c r="BT28" s="143"/>
      <c r="BU28" s="310"/>
      <c r="BV28" s="94"/>
      <c r="BW28" s="140"/>
      <c r="BX28" s="142"/>
      <c r="BY28" s="164"/>
      <c r="BZ28" s="165"/>
    </row>
    <row r="29" spans="1:78" s="166" customFormat="1" ht="12.75" hidden="1" customHeight="1" x14ac:dyDescent="0.25">
      <c r="A29" s="19">
        <v>7</v>
      </c>
      <c r="B29" s="91" t="s">
        <v>37</v>
      </c>
      <c r="C29" s="91" t="s">
        <v>730</v>
      </c>
      <c r="D29" s="20" t="s">
        <v>731</v>
      </c>
      <c r="E29" s="92" t="s">
        <v>732</v>
      </c>
      <c r="F29" s="93"/>
      <c r="G29" s="145">
        <f>AX29+AR29+AH29+U29+O29+AB29+AL29</f>
        <v>0</v>
      </c>
      <c r="H29" s="301">
        <f>AX29+AR29+AH29+U29+O29+AB29+BH29+BP29+BY29+AL29+BT29</f>
        <v>903.69295664533172</v>
      </c>
      <c r="I29" s="145">
        <f>COUNTA(L29,Q29,AD29,AJ29,W29,AN29,AT29,AZ29,BR29,BJ29,BV29)</f>
        <v>1</v>
      </c>
      <c r="J29" s="145">
        <f>COUNTA(M29,N29,R29,S29,T29,X29,Y29,Z29,AA29,AE29,AF29,AG29,AK29,AO29,AP29,AQ29,AU29,AV29,AW29,BA29,BB29,BC29,BD29,BE29,BF29,BG29,BK29,BL29,BM29,BN29,BO29,BS29,BW29,BX29)</f>
        <v>7</v>
      </c>
      <c r="K29" s="139"/>
      <c r="L29" s="94"/>
      <c r="M29" s="140"/>
      <c r="N29" s="142"/>
      <c r="O29" s="141"/>
      <c r="P29" s="310"/>
      <c r="Q29" s="94"/>
      <c r="R29" s="140"/>
      <c r="S29" s="140"/>
      <c r="T29" s="142"/>
      <c r="U29" s="143"/>
      <c r="V29" s="310"/>
      <c r="W29" s="94"/>
      <c r="X29" s="140"/>
      <c r="Y29" s="140"/>
      <c r="Z29" s="140"/>
      <c r="AA29" s="142"/>
      <c r="AB29" s="163"/>
      <c r="AC29" s="310"/>
      <c r="AD29" s="94"/>
      <c r="AE29" s="140"/>
      <c r="AF29" s="140"/>
      <c r="AG29" s="142"/>
      <c r="AH29" s="163"/>
      <c r="AI29" s="310"/>
      <c r="AJ29" s="94"/>
      <c r="AK29" s="142"/>
      <c r="AL29" s="163"/>
      <c r="AM29" s="310"/>
      <c r="AN29" s="94"/>
      <c r="AO29" s="140"/>
      <c r="AP29" s="140"/>
      <c r="AQ29" s="142"/>
      <c r="AR29" s="163"/>
      <c r="AS29" s="310"/>
      <c r="AT29" s="94"/>
      <c r="AU29" s="140"/>
      <c r="AV29" s="140"/>
      <c r="AW29" s="142"/>
      <c r="AX29" s="143"/>
      <c r="AY29" s="310"/>
      <c r="AZ29" s="94" t="s">
        <v>139</v>
      </c>
      <c r="BA29" s="140">
        <v>1</v>
      </c>
      <c r="BB29" s="140">
        <v>1</v>
      </c>
      <c r="BC29" s="140">
        <v>1</v>
      </c>
      <c r="BD29" s="140">
        <v>1</v>
      </c>
      <c r="BE29" s="140">
        <v>5</v>
      </c>
      <c r="BF29" s="140">
        <v>1</v>
      </c>
      <c r="BG29" s="142">
        <v>1</v>
      </c>
      <c r="BH29" s="143">
        <v>903.69295664533172</v>
      </c>
      <c r="BI29" s="310"/>
      <c r="BJ29" s="94"/>
      <c r="BK29" s="140"/>
      <c r="BL29" s="140"/>
      <c r="BM29" s="140"/>
      <c r="BN29" s="140"/>
      <c r="BO29" s="142"/>
      <c r="BP29" s="143"/>
      <c r="BQ29" s="310"/>
      <c r="BR29" s="94"/>
      <c r="BS29" s="142"/>
      <c r="BT29" s="143"/>
      <c r="BU29" s="310"/>
      <c r="BV29" s="94"/>
      <c r="BW29" s="140"/>
      <c r="BX29" s="142"/>
      <c r="BY29" s="164"/>
      <c r="BZ29" s="165"/>
    </row>
    <row r="30" spans="1:78" s="166" customFormat="1" ht="12.75" customHeight="1" x14ac:dyDescent="0.25">
      <c r="A30" s="19">
        <v>11</v>
      </c>
      <c r="B30" s="91" t="s">
        <v>36</v>
      </c>
      <c r="C30" s="91" t="s">
        <v>682</v>
      </c>
      <c r="D30" s="20" t="s">
        <v>345</v>
      </c>
      <c r="E30" s="92" t="s">
        <v>352</v>
      </c>
      <c r="F30" s="93"/>
      <c r="G30" s="145">
        <f>AX30+AR30+AH30+U30+O30+AB30+AL30</f>
        <v>0</v>
      </c>
      <c r="H30" s="301">
        <f>AX30+AR30+AH30+U30+O30+AB30+BH30+BP30+BY30+AL30+BT30</f>
        <v>898.02564527884135</v>
      </c>
      <c r="I30" s="145">
        <f>COUNTA(L30,Q30,AD30,AJ30,W30,AN30,AT30,AZ30,BR30,BJ30,BV30)</f>
        <v>3</v>
      </c>
      <c r="J30" s="145">
        <f>COUNTA(M30,N30,R30,S30,T30,X30,Y30,Z30,AA30,AE30,AF30,AG30,AK30,AO30,AP30,AQ30,AU30,AV30,AW30,BA30,BB30,BC30,BD30,BE30,BF30,BG30,BK30,BL30,BM30,BN30,BO30,BS30,BW30,BX30)</f>
        <v>8</v>
      </c>
      <c r="K30" s="139"/>
      <c r="L30" s="94"/>
      <c r="M30" s="140"/>
      <c r="N30" s="142"/>
      <c r="O30" s="141"/>
      <c r="P30" s="310"/>
      <c r="Q30" s="94"/>
      <c r="R30" s="140"/>
      <c r="S30" s="140"/>
      <c r="T30" s="142"/>
      <c r="U30" s="143"/>
      <c r="V30" s="310"/>
      <c r="W30" s="94"/>
      <c r="X30" s="140"/>
      <c r="Y30" s="140"/>
      <c r="Z30" s="140"/>
      <c r="AA30" s="142"/>
      <c r="AB30" s="163"/>
      <c r="AC30" s="310"/>
      <c r="AD30" s="94"/>
      <c r="AE30" s="140"/>
      <c r="AF30" s="140"/>
      <c r="AG30" s="142"/>
      <c r="AH30" s="163"/>
      <c r="AI30" s="310"/>
      <c r="AJ30" s="94"/>
      <c r="AK30" s="142"/>
      <c r="AL30" s="163"/>
      <c r="AM30" s="310"/>
      <c r="AN30" s="94"/>
      <c r="AO30" s="140"/>
      <c r="AP30" s="140"/>
      <c r="AQ30" s="142"/>
      <c r="AR30" s="163"/>
      <c r="AS30" s="310"/>
      <c r="AT30" s="94"/>
      <c r="AU30" s="140"/>
      <c r="AV30" s="140"/>
      <c r="AW30" s="142"/>
      <c r="AX30" s="143"/>
      <c r="AY30" s="310"/>
      <c r="AZ30" s="94"/>
      <c r="BA30" s="140"/>
      <c r="BB30" s="140"/>
      <c r="BC30" s="140"/>
      <c r="BD30" s="140"/>
      <c r="BE30" s="140"/>
      <c r="BF30" s="140"/>
      <c r="BG30" s="142"/>
      <c r="BH30" s="143"/>
      <c r="BI30" s="310"/>
      <c r="BJ30" s="94" t="s">
        <v>59</v>
      </c>
      <c r="BK30" s="140">
        <v>2</v>
      </c>
      <c r="BL30" s="140">
        <v>4</v>
      </c>
      <c r="BM30" s="140">
        <v>2</v>
      </c>
      <c r="BN30" s="140">
        <v>3</v>
      </c>
      <c r="BO30" s="142">
        <v>6</v>
      </c>
      <c r="BP30" s="143">
        <v>546.82568712394459</v>
      </c>
      <c r="BQ30" s="310"/>
      <c r="BR30" s="94" t="s">
        <v>60</v>
      </c>
      <c r="BS30" s="142" t="s">
        <v>433</v>
      </c>
      <c r="BT30" s="143">
        <v>138.90756251918219</v>
      </c>
      <c r="BU30" s="310"/>
      <c r="BV30" s="94" t="s">
        <v>60</v>
      </c>
      <c r="BW30" s="140">
        <v>4</v>
      </c>
      <c r="BX30" s="142">
        <v>3</v>
      </c>
      <c r="BY30" s="164">
        <v>212.2923956357146</v>
      </c>
      <c r="BZ30" s="165"/>
    </row>
    <row r="31" spans="1:78" s="166" customFormat="1" ht="12.75" customHeight="1" x14ac:dyDescent="0.25">
      <c r="A31" s="19">
        <v>12</v>
      </c>
      <c r="B31" s="91" t="s">
        <v>36</v>
      </c>
      <c r="C31" s="91" t="s">
        <v>267</v>
      </c>
      <c r="D31" s="20" t="s">
        <v>268</v>
      </c>
      <c r="E31" s="92" t="s">
        <v>373</v>
      </c>
      <c r="F31" s="93"/>
      <c r="G31" s="145">
        <f>AX31+AR31+AH31+U31+O31+AB31+AL31</f>
        <v>896.29843661361406</v>
      </c>
      <c r="H31" s="301">
        <f>AX31+AR31+AH31+U31+O31+AB31+BH31+BP31+BY31+AL31+BT31</f>
        <v>896.29843661361406</v>
      </c>
      <c r="I31" s="145">
        <f>COUNTA(L31,Q31,AD31,AJ31,W31,AN31,AT31,AZ31,BR31,BJ31,BV31)</f>
        <v>3</v>
      </c>
      <c r="J31" s="145">
        <f>COUNTA(M31,N31,R31,S31,T31,X31,Y31,Z31,AA31,AE31,AF31,AG31,AK31,AO31,AP31,AQ31,AU31,AV31,AW31,BA31,BB31,BC31,BD31,BE31,BF31,BG31,BK31,BL31,BM31,BN31,BO31,BS31,BW31,BX31)</f>
        <v>7</v>
      </c>
      <c r="K31" s="139"/>
      <c r="L31" s="94"/>
      <c r="M31" s="140"/>
      <c r="N31" s="142"/>
      <c r="O31" s="141"/>
      <c r="P31" s="310"/>
      <c r="Q31" s="94"/>
      <c r="R31" s="140"/>
      <c r="S31" s="140"/>
      <c r="T31" s="142"/>
      <c r="U31" s="143"/>
      <c r="V31" s="310"/>
      <c r="W31" s="94"/>
      <c r="X31" s="140"/>
      <c r="Y31" s="140"/>
      <c r="Z31" s="140"/>
      <c r="AA31" s="142"/>
      <c r="AB31" s="163"/>
      <c r="AC31" s="310"/>
      <c r="AD31" s="94" t="s">
        <v>36</v>
      </c>
      <c r="AE31" s="140">
        <v>6</v>
      </c>
      <c r="AF31" s="140">
        <v>1</v>
      </c>
      <c r="AG31" s="142">
        <v>1</v>
      </c>
      <c r="AH31" s="163">
        <v>431.246936830415</v>
      </c>
      <c r="AI31" s="310"/>
      <c r="AJ31" s="94" t="s">
        <v>37</v>
      </c>
      <c r="AK31" s="142">
        <v>1</v>
      </c>
      <c r="AL31" s="163">
        <v>115.05149978319906</v>
      </c>
      <c r="AM31" s="310"/>
      <c r="AN31" s="94" t="s">
        <v>36</v>
      </c>
      <c r="AO31" s="140">
        <v>1</v>
      </c>
      <c r="AP31" s="140">
        <v>5</v>
      </c>
      <c r="AQ31" s="142">
        <v>2</v>
      </c>
      <c r="AR31" s="163">
        <v>350</v>
      </c>
      <c r="AS31" s="310"/>
      <c r="AT31" s="94"/>
      <c r="AU31" s="140"/>
      <c r="AV31" s="140"/>
      <c r="AW31" s="142"/>
      <c r="AX31" s="143"/>
      <c r="AY31" s="310"/>
      <c r="AZ31" s="94"/>
      <c r="BA31" s="140"/>
      <c r="BB31" s="140"/>
      <c r="BC31" s="140"/>
      <c r="BD31" s="140"/>
      <c r="BE31" s="140"/>
      <c r="BF31" s="140"/>
      <c r="BG31" s="142"/>
      <c r="BH31" s="143"/>
      <c r="BI31" s="310"/>
      <c r="BJ31" s="94"/>
      <c r="BK31" s="140"/>
      <c r="BL31" s="140"/>
      <c r="BM31" s="140"/>
      <c r="BN31" s="140"/>
      <c r="BO31" s="142"/>
      <c r="BP31" s="143"/>
      <c r="BQ31" s="310"/>
      <c r="BR31" s="94"/>
      <c r="BS31" s="142"/>
      <c r="BT31" s="143"/>
      <c r="BU31" s="310"/>
      <c r="BV31" s="94"/>
      <c r="BW31" s="140"/>
      <c r="BX31" s="142"/>
      <c r="BY31" s="164"/>
      <c r="BZ31" s="165"/>
    </row>
    <row r="32" spans="1:78" s="166" customFormat="1" ht="12.75" hidden="1" customHeight="1" x14ac:dyDescent="0.25">
      <c r="A32" s="19">
        <v>7</v>
      </c>
      <c r="B32" s="91" t="s">
        <v>35</v>
      </c>
      <c r="C32" s="91" t="s">
        <v>660</v>
      </c>
      <c r="D32" s="20" t="s">
        <v>596</v>
      </c>
      <c r="E32" s="92" t="s">
        <v>661</v>
      </c>
      <c r="F32" s="93"/>
      <c r="G32" s="145">
        <f>AX32+AR32+AH32+U32+O32+AB32+AL32</f>
        <v>0</v>
      </c>
      <c r="H32" s="301">
        <f>AX32+AR32+AH32+U32+O32+AB32+BH32+BP32+BY32+AL32+BT32</f>
        <v>820.825453524306</v>
      </c>
      <c r="I32" s="145">
        <f>COUNTA(L32,Q32,AD32,AJ32,W32,AN32,AT32,AZ32,BR32,BJ32,BV32)</f>
        <v>2</v>
      </c>
      <c r="J32" s="145">
        <f>COUNTA(M32,N32,R32,S32,T32,X32,Y32,Z32,AA32,AE32,AF32,AG32,AK32,AO32,AP32,AQ32,AU32,AV32,AW32,BA32,BB32,BC32,BD32,BE32,BF32,BG32,BK32,BL32,BM32,BN32,BO32,BS32,BW32,BX32)</f>
        <v>7</v>
      </c>
      <c r="K32" s="139"/>
      <c r="L32" s="94"/>
      <c r="M32" s="140"/>
      <c r="N32" s="142"/>
      <c r="O32" s="141"/>
      <c r="P32" s="310"/>
      <c r="Q32" s="94"/>
      <c r="R32" s="140"/>
      <c r="S32" s="140"/>
      <c r="T32" s="142"/>
      <c r="U32" s="143"/>
      <c r="V32" s="310"/>
      <c r="W32" s="94"/>
      <c r="X32" s="140"/>
      <c r="Y32" s="140"/>
      <c r="Z32" s="140"/>
      <c r="AA32" s="142"/>
      <c r="AB32" s="163"/>
      <c r="AC32" s="310"/>
      <c r="AD32" s="94"/>
      <c r="AE32" s="140"/>
      <c r="AF32" s="140"/>
      <c r="AG32" s="142"/>
      <c r="AH32" s="163"/>
      <c r="AI32" s="310"/>
      <c r="AJ32" s="94"/>
      <c r="AK32" s="142"/>
      <c r="AL32" s="163"/>
      <c r="AM32" s="310"/>
      <c r="AN32" s="94"/>
      <c r="AO32" s="140"/>
      <c r="AP32" s="140"/>
      <c r="AQ32" s="142"/>
      <c r="AR32" s="163"/>
      <c r="AS32" s="310"/>
      <c r="AT32" s="94"/>
      <c r="AU32" s="140"/>
      <c r="AV32" s="140"/>
      <c r="AW32" s="142"/>
      <c r="AX32" s="143"/>
      <c r="AY32" s="310"/>
      <c r="AZ32" s="94"/>
      <c r="BA32" s="140"/>
      <c r="BB32" s="140"/>
      <c r="BC32" s="140"/>
      <c r="BD32" s="140"/>
      <c r="BE32" s="140"/>
      <c r="BF32" s="140"/>
      <c r="BG32" s="142"/>
      <c r="BH32" s="143"/>
      <c r="BI32" s="310"/>
      <c r="BJ32" s="94" t="s">
        <v>61</v>
      </c>
      <c r="BK32" s="140">
        <v>1</v>
      </c>
      <c r="BL32" s="140">
        <v>2</v>
      </c>
      <c r="BM32" s="140">
        <v>2</v>
      </c>
      <c r="BN32" s="140">
        <v>1</v>
      </c>
      <c r="BO32" s="142">
        <v>7</v>
      </c>
      <c r="BP32" s="143">
        <v>597.64209843288904</v>
      </c>
      <c r="BQ32" s="310"/>
      <c r="BR32" s="94"/>
      <c r="BS32" s="142"/>
      <c r="BT32" s="143"/>
      <c r="BU32" s="310"/>
      <c r="BV32" s="94" t="s">
        <v>61</v>
      </c>
      <c r="BW32" s="140">
        <v>3</v>
      </c>
      <c r="BX32" s="142">
        <v>2</v>
      </c>
      <c r="BY32" s="164">
        <v>223.18335509141696</v>
      </c>
      <c r="BZ32" s="165"/>
    </row>
    <row r="33" spans="1:78" s="166" customFormat="1" ht="12.75" hidden="1" customHeight="1" x14ac:dyDescent="0.25">
      <c r="A33" s="19">
        <v>8</v>
      </c>
      <c r="B33" s="91" t="s">
        <v>35</v>
      </c>
      <c r="C33" s="91" t="s">
        <v>659</v>
      </c>
      <c r="D33" s="20" t="s">
        <v>171</v>
      </c>
      <c r="E33" s="92" t="s">
        <v>599</v>
      </c>
      <c r="F33" s="93"/>
      <c r="G33" s="145">
        <f>AX33+AR33+AH33+U33+O33+AB33+AL33</f>
        <v>0</v>
      </c>
      <c r="H33" s="301">
        <f>AX33+AR33+AH33+U33+O33+AB33+BH33+BP33+BY33+AL33+BT33</f>
        <v>811.28267762137284</v>
      </c>
      <c r="I33" s="145">
        <f>COUNTA(L33,Q33,AD33,AJ33,W33,AN33,AT33,AZ33,BR33,BJ33,BV33)</f>
        <v>3</v>
      </c>
      <c r="J33" s="145">
        <f>COUNTA(M33,N33,R33,S33,T33,X33,Y33,Z33,AA33,AE33,AF33,AG33,AK33,AO33,AP33,AQ33,AU33,AV33,AW33,BA33,BB33,BC33,BD33,BE33,BF33,BG33,BK33,BL33,BM33,BN33,BO33,BS33,BW33,BX33)</f>
        <v>8</v>
      </c>
      <c r="K33" s="139"/>
      <c r="L33" s="94"/>
      <c r="M33" s="140"/>
      <c r="N33" s="142"/>
      <c r="O33" s="141"/>
      <c r="P33" s="310"/>
      <c r="Q33" s="94"/>
      <c r="R33" s="140"/>
      <c r="S33" s="140"/>
      <c r="T33" s="142"/>
      <c r="U33" s="143"/>
      <c r="V33" s="310"/>
      <c r="W33" s="94"/>
      <c r="X33" s="140"/>
      <c r="Y33" s="140"/>
      <c r="Z33" s="140"/>
      <c r="AA33" s="142"/>
      <c r="AB33" s="163"/>
      <c r="AC33" s="310"/>
      <c r="AD33" s="94"/>
      <c r="AE33" s="140"/>
      <c r="AF33" s="140"/>
      <c r="AG33" s="142"/>
      <c r="AH33" s="163"/>
      <c r="AI33" s="310"/>
      <c r="AJ33" s="94"/>
      <c r="AK33" s="142"/>
      <c r="AL33" s="163"/>
      <c r="AM33" s="310"/>
      <c r="AN33" s="94"/>
      <c r="AO33" s="140"/>
      <c r="AP33" s="140"/>
      <c r="AQ33" s="142"/>
      <c r="AR33" s="163"/>
      <c r="AS33" s="310"/>
      <c r="AT33" s="94"/>
      <c r="AU33" s="140"/>
      <c r="AV33" s="140"/>
      <c r="AW33" s="142"/>
      <c r="AX33" s="143"/>
      <c r="AY33" s="310"/>
      <c r="AZ33" s="94"/>
      <c r="BA33" s="140"/>
      <c r="BB33" s="140"/>
      <c r="BC33" s="140"/>
      <c r="BD33" s="140"/>
      <c r="BE33" s="140"/>
      <c r="BF33" s="140"/>
      <c r="BG33" s="142"/>
      <c r="BH33" s="143"/>
      <c r="BI33" s="310"/>
      <c r="BJ33" s="94" t="s">
        <v>61</v>
      </c>
      <c r="BK33" s="140">
        <v>2</v>
      </c>
      <c r="BL33" s="140" t="s">
        <v>25</v>
      </c>
      <c r="BM33" s="140">
        <v>1</v>
      </c>
      <c r="BN33" s="140">
        <v>5</v>
      </c>
      <c r="BO33" s="142">
        <v>1</v>
      </c>
      <c r="BP33" s="143">
        <v>510</v>
      </c>
      <c r="BQ33" s="310"/>
      <c r="BR33" s="94" t="s">
        <v>35</v>
      </c>
      <c r="BS33" s="142" t="s">
        <v>441</v>
      </c>
      <c r="BT33" s="143">
        <v>69.29475957717186</v>
      </c>
      <c r="BU33" s="310"/>
      <c r="BV33" s="94" t="s">
        <v>61</v>
      </c>
      <c r="BW33" s="140">
        <v>4</v>
      </c>
      <c r="BX33" s="142">
        <v>1</v>
      </c>
      <c r="BY33" s="164">
        <v>231.98791804420102</v>
      </c>
      <c r="BZ33" s="165"/>
    </row>
    <row r="34" spans="1:78" s="166" customFormat="1" ht="12.75" customHeight="1" x14ac:dyDescent="0.25">
      <c r="A34" s="19">
        <v>13</v>
      </c>
      <c r="B34" s="91" t="s">
        <v>36</v>
      </c>
      <c r="C34" s="91">
        <v>1912</v>
      </c>
      <c r="D34" s="20" t="s">
        <v>686</v>
      </c>
      <c r="E34" s="92" t="s">
        <v>687</v>
      </c>
      <c r="F34" s="93"/>
      <c r="G34" s="145">
        <f>AX34+AR34+AH34+U34+O34+AB34+AL34</f>
        <v>0</v>
      </c>
      <c r="H34" s="301">
        <f>AX34+AR34+AH34+U34+O34+AB34+BH34+BP34+BY34+AL34+BT34</f>
        <v>800.97090945988589</v>
      </c>
      <c r="I34" s="145">
        <f>COUNTA(L34,Q34,AD34,AJ34,W34,AN34,AT34,AZ34,BR34,BJ34,BV34)</f>
        <v>2</v>
      </c>
      <c r="J34" s="145">
        <f>COUNTA(M34,N34,R34,S34,T34,X34,Y34,Z34,AA34,AE34,AF34,AG34,AK34,AO34,AP34,AQ34,AU34,AV34,AW34,BA34,BB34,BC34,BD34,BE34,BF34,BG34,BK34,BL34,BM34,BN34,BO34,BS34,BW34,BX34)</f>
        <v>9</v>
      </c>
      <c r="K34" s="139"/>
      <c r="L34" s="94"/>
      <c r="M34" s="140"/>
      <c r="N34" s="142"/>
      <c r="O34" s="141"/>
      <c r="P34" s="310"/>
      <c r="Q34" s="94"/>
      <c r="R34" s="140"/>
      <c r="S34" s="140"/>
      <c r="T34" s="142"/>
      <c r="U34" s="143"/>
      <c r="V34" s="310"/>
      <c r="W34" s="94"/>
      <c r="X34" s="140"/>
      <c r="Y34" s="140"/>
      <c r="Z34" s="140"/>
      <c r="AA34" s="142"/>
      <c r="AB34" s="163"/>
      <c r="AC34" s="310"/>
      <c r="AD34" s="94"/>
      <c r="AE34" s="140"/>
      <c r="AF34" s="140"/>
      <c r="AG34" s="142"/>
      <c r="AH34" s="163"/>
      <c r="AI34" s="310"/>
      <c r="AJ34" s="94"/>
      <c r="AK34" s="142"/>
      <c r="AL34" s="163"/>
      <c r="AM34" s="310"/>
      <c r="AN34" s="94"/>
      <c r="AO34" s="140"/>
      <c r="AP34" s="140"/>
      <c r="AQ34" s="142"/>
      <c r="AR34" s="163"/>
      <c r="AS34" s="310"/>
      <c r="AT34" s="94"/>
      <c r="AU34" s="140"/>
      <c r="AV34" s="140"/>
      <c r="AW34" s="142"/>
      <c r="AX34" s="143"/>
      <c r="AY34" s="310"/>
      <c r="AZ34" s="94" t="s">
        <v>139</v>
      </c>
      <c r="BA34" s="140">
        <v>2</v>
      </c>
      <c r="BB34" s="140">
        <v>3</v>
      </c>
      <c r="BC34" s="140">
        <v>2</v>
      </c>
      <c r="BD34" s="140">
        <v>2</v>
      </c>
      <c r="BE34" s="140">
        <v>6</v>
      </c>
      <c r="BF34" s="140">
        <v>2</v>
      </c>
      <c r="BG34" s="142">
        <v>2</v>
      </c>
      <c r="BH34" s="143">
        <v>686.33461840525774</v>
      </c>
      <c r="BI34" s="310"/>
      <c r="BJ34" s="94"/>
      <c r="BK34" s="140"/>
      <c r="BL34" s="140"/>
      <c r="BM34" s="140"/>
      <c r="BN34" s="140"/>
      <c r="BO34" s="142"/>
      <c r="BP34" s="143"/>
      <c r="BQ34" s="310"/>
      <c r="BR34" s="94"/>
      <c r="BS34" s="142"/>
      <c r="BT34" s="143"/>
      <c r="BU34" s="310"/>
      <c r="BV34" s="94" t="s">
        <v>60</v>
      </c>
      <c r="BW34" s="140">
        <v>10</v>
      </c>
      <c r="BX34" s="142">
        <v>5</v>
      </c>
      <c r="BY34" s="164">
        <v>114.6362910546282</v>
      </c>
      <c r="BZ34" s="165"/>
    </row>
    <row r="35" spans="1:78" s="166" customFormat="1" ht="12.75" customHeight="1" x14ac:dyDescent="0.25">
      <c r="A35" s="19">
        <v>14</v>
      </c>
      <c r="B35" s="91" t="s">
        <v>36</v>
      </c>
      <c r="C35" s="91" t="s">
        <v>694</v>
      </c>
      <c r="D35" s="20" t="s">
        <v>378</v>
      </c>
      <c r="E35" s="92" t="s">
        <v>695</v>
      </c>
      <c r="F35" s="93"/>
      <c r="G35" s="145">
        <f>AX35+AR35+AH35+U35+O35+AB35+AL35</f>
        <v>669.21612454541355</v>
      </c>
      <c r="H35" s="301">
        <f>AX35+AR35+AH35+U35+O35+AB35+BH35+BP35+BY35+AL35+BT35</f>
        <v>799.47637955821847</v>
      </c>
      <c r="I35" s="145">
        <f>COUNTA(L35,Q35,AD35,AJ35,W35,AN35,AT35,AZ35,BR35,BJ35,BV35)</f>
        <v>6</v>
      </c>
      <c r="J35" s="145">
        <f>COUNTA(M35,N35,R35,S35,T35,X35,Y35,Z35,AA35,AE35,AF35,AG35,AK35,AO35,AP35,AQ35,AU35,AV35,AW35,BA35,BB35,BC35,BD35,BE35,BF35,BG35,BK35,BL35,BM35,BN35,BO35,BS35,BW35,BX35)</f>
        <v>17</v>
      </c>
      <c r="K35" s="139"/>
      <c r="L35" s="94"/>
      <c r="M35" s="140"/>
      <c r="N35" s="142"/>
      <c r="O35" s="141"/>
      <c r="P35" s="310"/>
      <c r="Q35" s="94" t="s">
        <v>60</v>
      </c>
      <c r="R35" s="140" t="s">
        <v>25</v>
      </c>
      <c r="S35" s="140">
        <v>3</v>
      </c>
      <c r="T35" s="142">
        <v>1</v>
      </c>
      <c r="U35" s="143">
        <v>246.36802697972826</v>
      </c>
      <c r="V35" s="310"/>
      <c r="W35" s="94"/>
      <c r="X35" s="140"/>
      <c r="Y35" s="140"/>
      <c r="Z35" s="140"/>
      <c r="AA35" s="142"/>
      <c r="AB35" s="163"/>
      <c r="AC35" s="310"/>
      <c r="AD35" s="94" t="s">
        <v>36</v>
      </c>
      <c r="AE35" s="140">
        <v>14</v>
      </c>
      <c r="AF35" s="140">
        <v>10</v>
      </c>
      <c r="AG35" s="142">
        <v>10</v>
      </c>
      <c r="AH35" s="163">
        <v>182.84809756568529</v>
      </c>
      <c r="AI35" s="310"/>
      <c r="AJ35" s="94"/>
      <c r="AK35" s="142"/>
      <c r="AL35" s="163"/>
      <c r="AM35" s="310"/>
      <c r="AN35" s="94" t="s">
        <v>36</v>
      </c>
      <c r="AO35" s="140">
        <v>5</v>
      </c>
      <c r="AP35" s="140">
        <v>4</v>
      </c>
      <c r="AQ35" s="142">
        <v>5</v>
      </c>
      <c r="AR35" s="163">
        <v>240</v>
      </c>
      <c r="AS35" s="310"/>
      <c r="AT35" s="94"/>
      <c r="AU35" s="140"/>
      <c r="AV35" s="140"/>
      <c r="AW35" s="142"/>
      <c r="AX35" s="143"/>
      <c r="AY35" s="310"/>
      <c r="AZ35" s="94"/>
      <c r="BA35" s="140"/>
      <c r="BB35" s="140"/>
      <c r="BC35" s="140"/>
      <c r="BD35" s="140"/>
      <c r="BE35" s="140"/>
      <c r="BF35" s="140"/>
      <c r="BG35" s="142"/>
      <c r="BH35" s="143"/>
      <c r="BI35" s="310"/>
      <c r="BJ35" s="94" t="s">
        <v>59</v>
      </c>
      <c r="BK35" s="140">
        <v>12</v>
      </c>
      <c r="BL35" s="140" t="s">
        <v>25</v>
      </c>
      <c r="BM35" s="140">
        <v>11</v>
      </c>
      <c r="BN35" s="140">
        <v>12</v>
      </c>
      <c r="BO35" s="142" t="s">
        <v>25</v>
      </c>
      <c r="BP35" s="143">
        <v>51.88942804446998</v>
      </c>
      <c r="BQ35" s="310"/>
      <c r="BR35" s="94" t="s">
        <v>60</v>
      </c>
      <c r="BS35" s="142" t="s">
        <v>445</v>
      </c>
      <c r="BT35" s="143">
        <v>16.666666666666664</v>
      </c>
      <c r="BU35" s="310"/>
      <c r="BV35" s="94" t="s">
        <v>60</v>
      </c>
      <c r="BW35" s="140">
        <v>7</v>
      </c>
      <c r="BX35" s="142" t="s">
        <v>26</v>
      </c>
      <c r="BY35" s="164">
        <v>61.704160301668395</v>
      </c>
      <c r="BZ35" s="165"/>
    </row>
    <row r="36" spans="1:78" s="166" customFormat="1" ht="12.75" customHeight="1" x14ac:dyDescent="0.25">
      <c r="A36" s="19">
        <v>15</v>
      </c>
      <c r="B36" s="91" t="s">
        <v>36</v>
      </c>
      <c r="C36" s="91" t="s">
        <v>288</v>
      </c>
      <c r="D36" s="20" t="s">
        <v>289</v>
      </c>
      <c r="E36" s="92" t="s">
        <v>290</v>
      </c>
      <c r="F36" s="93"/>
      <c r="G36" s="145">
        <f>AX36+AR36+AH36+U36+O36+AB36+AL36</f>
        <v>797.14250010449246</v>
      </c>
      <c r="H36" s="301">
        <f>AX36+AR36+AH36+U36+O36+AB36+BH36+BP36+BY36+AL36+BT36</f>
        <v>797.14250010449246</v>
      </c>
      <c r="I36" s="145">
        <f>COUNTA(L36,Q36,AD36,AJ36,W36,AN36,AT36,AZ36,BR36,BJ36,BV36)</f>
        <v>4</v>
      </c>
      <c r="J36" s="145">
        <f>COUNTA(M36,N36,R36,S36,T36,X36,Y36,Z36,AA36,AE36,AF36,AG36,AK36,AO36,AP36,AQ36,AU36,AV36,AW36,BA36,BB36,BC36,BD36,BE36,BF36,BG36,BK36,BL36,BM36,BN36,BO36,BS36,BW36,BX36)</f>
        <v>10</v>
      </c>
      <c r="K36" s="139"/>
      <c r="L36" s="94"/>
      <c r="M36" s="140"/>
      <c r="N36" s="142"/>
      <c r="O36" s="141"/>
      <c r="P36" s="310"/>
      <c r="Q36" s="94" t="s">
        <v>60</v>
      </c>
      <c r="R36" s="140">
        <v>1</v>
      </c>
      <c r="S36" s="140">
        <v>2</v>
      </c>
      <c r="T36" s="142">
        <v>2</v>
      </c>
      <c r="U36" s="143">
        <v>368.09027786431182</v>
      </c>
      <c r="V36" s="310"/>
      <c r="W36" s="94"/>
      <c r="X36" s="140"/>
      <c r="Y36" s="140"/>
      <c r="Z36" s="140"/>
      <c r="AA36" s="142"/>
      <c r="AB36" s="163"/>
      <c r="AC36" s="310"/>
      <c r="AD36" s="94" t="s">
        <v>36</v>
      </c>
      <c r="AE36" s="140">
        <v>7</v>
      </c>
      <c r="AF36" s="140">
        <v>17</v>
      </c>
      <c r="AG36" s="142">
        <v>7</v>
      </c>
      <c r="AH36" s="163">
        <v>209.1222492792578</v>
      </c>
      <c r="AI36" s="310"/>
      <c r="AJ36" s="94" t="s">
        <v>36</v>
      </c>
      <c r="AK36" s="142">
        <v>2</v>
      </c>
      <c r="AL36" s="163">
        <v>50</v>
      </c>
      <c r="AM36" s="310"/>
      <c r="AN36" s="94" t="s">
        <v>36</v>
      </c>
      <c r="AO36" s="140">
        <v>7</v>
      </c>
      <c r="AP36" s="140">
        <v>6</v>
      </c>
      <c r="AQ36" s="142">
        <v>6</v>
      </c>
      <c r="AR36" s="163">
        <v>169.92997296092278</v>
      </c>
      <c r="AS36" s="310"/>
      <c r="AT36" s="94"/>
      <c r="AU36" s="140"/>
      <c r="AV36" s="140"/>
      <c r="AW36" s="142"/>
      <c r="AX36" s="143"/>
      <c r="AY36" s="310"/>
      <c r="AZ36" s="94"/>
      <c r="BA36" s="140"/>
      <c r="BB36" s="140"/>
      <c r="BC36" s="140"/>
      <c r="BD36" s="140"/>
      <c r="BE36" s="140"/>
      <c r="BF36" s="140"/>
      <c r="BG36" s="142"/>
      <c r="BH36" s="143"/>
      <c r="BI36" s="310"/>
      <c r="BJ36" s="94"/>
      <c r="BK36" s="140"/>
      <c r="BL36" s="140"/>
      <c r="BM36" s="140"/>
      <c r="BN36" s="140"/>
      <c r="BO36" s="142"/>
      <c r="BP36" s="143"/>
      <c r="BQ36" s="310"/>
      <c r="BR36" s="94"/>
      <c r="BS36" s="142"/>
      <c r="BT36" s="143"/>
      <c r="BU36" s="310"/>
      <c r="BV36" s="94"/>
      <c r="BW36" s="140"/>
      <c r="BX36" s="142"/>
      <c r="BY36" s="164"/>
      <c r="BZ36" s="165"/>
    </row>
    <row r="37" spans="1:78" s="166" customFormat="1" ht="12.75" customHeight="1" x14ac:dyDescent="0.25">
      <c r="A37" s="19">
        <v>16</v>
      </c>
      <c r="B37" s="91" t="s">
        <v>36</v>
      </c>
      <c r="C37" s="91">
        <v>125</v>
      </c>
      <c r="D37" s="20" t="s">
        <v>108</v>
      </c>
      <c r="E37" s="92" t="s">
        <v>670</v>
      </c>
      <c r="F37" s="93"/>
      <c r="G37" s="145">
        <f>AX37+AR37+AH37+U37+O37+AB37+AL37</f>
        <v>194.94850021680094</v>
      </c>
      <c r="H37" s="301">
        <f>AX37+AR37+AH37+U37+O37+AB37+BH37+BP37+BY37+AL37+BT37</f>
        <v>784.71609496407405</v>
      </c>
      <c r="I37" s="145">
        <f>COUNTA(L37,Q37,AD37,AJ37,W37,AN37,AT37,AZ37,BR37,BJ37,BV37)</f>
        <v>4</v>
      </c>
      <c r="J37" s="145">
        <f>COUNTA(M37,N37,R37,S37,T37,X37,Y37,Z37,AA37,AE37,AF37,AG37,AK37,AO37,AP37,AQ37,AU37,AV37,AW37,BA37,BB37,BC37,BD37,BE37,BF37,BG37,BK37,BL37,BM37,BN37,BO37,BS37,BW37,BX37)</f>
        <v>12</v>
      </c>
      <c r="K37" s="139"/>
      <c r="L37" s="94"/>
      <c r="M37" s="140"/>
      <c r="N37" s="142"/>
      <c r="O37" s="141"/>
      <c r="P37" s="310"/>
      <c r="Q37" s="94"/>
      <c r="R37" s="140"/>
      <c r="S37" s="140"/>
      <c r="T37" s="142"/>
      <c r="U37" s="143"/>
      <c r="V37" s="310"/>
      <c r="W37" s="94" t="s">
        <v>59</v>
      </c>
      <c r="X37" s="140">
        <v>5</v>
      </c>
      <c r="Y37" s="140">
        <v>5</v>
      </c>
      <c r="Z37" s="140">
        <v>10</v>
      </c>
      <c r="AA37" s="142">
        <v>8</v>
      </c>
      <c r="AB37" s="163">
        <v>194.94850021680094</v>
      </c>
      <c r="AC37" s="310"/>
      <c r="AD37" s="94"/>
      <c r="AE37" s="140"/>
      <c r="AF37" s="140"/>
      <c r="AG37" s="142"/>
      <c r="AH37" s="163"/>
      <c r="AI37" s="310"/>
      <c r="AJ37" s="94"/>
      <c r="AK37" s="142"/>
      <c r="AL37" s="163"/>
      <c r="AM37" s="310"/>
      <c r="AN37" s="94"/>
      <c r="AO37" s="140"/>
      <c r="AP37" s="140"/>
      <c r="AQ37" s="142"/>
      <c r="AR37" s="163"/>
      <c r="AS37" s="310"/>
      <c r="AT37" s="94"/>
      <c r="AU37" s="140"/>
      <c r="AV37" s="140"/>
      <c r="AW37" s="142"/>
      <c r="AX37" s="143"/>
      <c r="AY37" s="310"/>
      <c r="AZ37" s="94"/>
      <c r="BA37" s="140"/>
      <c r="BB37" s="140"/>
      <c r="BC37" s="140"/>
      <c r="BD37" s="140"/>
      <c r="BE37" s="140"/>
      <c r="BF37" s="140"/>
      <c r="BG37" s="142"/>
      <c r="BH37" s="143"/>
      <c r="BI37" s="310"/>
      <c r="BJ37" s="94" t="s">
        <v>59</v>
      </c>
      <c r="BK37" s="140">
        <v>9</v>
      </c>
      <c r="BL37" s="140">
        <v>3</v>
      </c>
      <c r="BM37" s="140">
        <v>7</v>
      </c>
      <c r="BN37" s="140">
        <v>6</v>
      </c>
      <c r="BO37" s="142">
        <v>10</v>
      </c>
      <c r="BP37" s="143">
        <v>317.06465878406186</v>
      </c>
      <c r="BQ37" s="310"/>
      <c r="BR37" s="94" t="s">
        <v>59</v>
      </c>
      <c r="BS37" s="142" t="s">
        <v>433</v>
      </c>
      <c r="BT37" s="143">
        <v>138.90756251918219</v>
      </c>
      <c r="BU37" s="310"/>
      <c r="BV37" s="94" t="s">
        <v>59</v>
      </c>
      <c r="BW37" s="140">
        <v>9</v>
      </c>
      <c r="BX37" s="142">
        <v>8</v>
      </c>
      <c r="BY37" s="164">
        <v>133.79537344402905</v>
      </c>
      <c r="BZ37" s="165"/>
    </row>
    <row r="38" spans="1:78" s="166" customFormat="1" ht="12.75" hidden="1" customHeight="1" x14ac:dyDescent="0.25">
      <c r="A38" s="19">
        <v>9</v>
      </c>
      <c r="B38" s="91" t="s">
        <v>35</v>
      </c>
      <c r="C38" s="91" t="s">
        <v>717</v>
      </c>
      <c r="D38" s="20" t="s">
        <v>342</v>
      </c>
      <c r="E38" s="92" t="s">
        <v>343</v>
      </c>
      <c r="F38" s="93"/>
      <c r="G38" s="145">
        <f>AX38+AR38+AH38+U38+O38+AB38+AL38</f>
        <v>0</v>
      </c>
      <c r="H38" s="301">
        <f>AX38+AR38+AH38+U38+O38+AB38+BH38+BP38+BY38+AL38+BT38</f>
        <v>772.73561666068008</v>
      </c>
      <c r="I38" s="145">
        <f>COUNTA(L38,Q38,AD38,AJ38,W38,AN38,AT38,AZ38,BR38,BJ38,BV38)</f>
        <v>2</v>
      </c>
      <c r="J38" s="145">
        <f>COUNTA(M38,N38,R38,S38,T38,X38,Y38,Z38,AA38,AE38,AF38,AG38,AK38,AO38,AP38,AQ38,AU38,AV38,AW38,BA38,BB38,BC38,BD38,BE38,BF38,BG38,BK38,BL38,BM38,BN38,BO38,BS38,BW38,BX38)</f>
        <v>7</v>
      </c>
      <c r="K38" s="139"/>
      <c r="L38" s="94"/>
      <c r="M38" s="140"/>
      <c r="N38" s="142"/>
      <c r="O38" s="141"/>
      <c r="P38" s="310"/>
      <c r="Q38" s="94"/>
      <c r="R38" s="140"/>
      <c r="S38" s="140"/>
      <c r="T38" s="142"/>
      <c r="U38" s="143"/>
      <c r="V38" s="310"/>
      <c r="W38" s="94"/>
      <c r="X38" s="140"/>
      <c r="Y38" s="140"/>
      <c r="Z38" s="140"/>
      <c r="AA38" s="142"/>
      <c r="AB38" s="163"/>
      <c r="AC38" s="310"/>
      <c r="AD38" s="94"/>
      <c r="AE38" s="140"/>
      <c r="AF38" s="140"/>
      <c r="AG38" s="142"/>
      <c r="AH38" s="163"/>
      <c r="AI38" s="310"/>
      <c r="AJ38" s="94"/>
      <c r="AK38" s="142"/>
      <c r="AL38" s="163"/>
      <c r="AM38" s="310"/>
      <c r="AN38" s="94"/>
      <c r="AO38" s="140"/>
      <c r="AP38" s="140"/>
      <c r="AQ38" s="142"/>
      <c r="AR38" s="163"/>
      <c r="AS38" s="310"/>
      <c r="AT38" s="94"/>
      <c r="AU38" s="140"/>
      <c r="AV38" s="140"/>
      <c r="AW38" s="142"/>
      <c r="AX38" s="143"/>
      <c r="AY38" s="310"/>
      <c r="AZ38" s="94"/>
      <c r="BA38" s="140"/>
      <c r="BB38" s="140"/>
      <c r="BC38" s="140"/>
      <c r="BD38" s="140"/>
      <c r="BE38" s="140"/>
      <c r="BF38" s="140"/>
      <c r="BG38" s="142"/>
      <c r="BH38" s="143"/>
      <c r="BI38" s="310"/>
      <c r="BJ38" s="94" t="s">
        <v>61</v>
      </c>
      <c r="BK38" s="140">
        <v>6</v>
      </c>
      <c r="BL38" s="140">
        <v>4</v>
      </c>
      <c r="BM38" s="140">
        <v>3</v>
      </c>
      <c r="BN38" s="140">
        <v>3</v>
      </c>
      <c r="BO38" s="142">
        <v>2</v>
      </c>
      <c r="BP38" s="143">
        <v>488.22581265925436</v>
      </c>
      <c r="BQ38" s="310"/>
      <c r="BR38" s="94"/>
      <c r="BS38" s="142"/>
      <c r="BT38" s="143"/>
      <c r="BU38" s="310"/>
      <c r="BV38" s="94" t="s">
        <v>119</v>
      </c>
      <c r="BW38" s="140">
        <v>1</v>
      </c>
      <c r="BX38" s="142">
        <v>1</v>
      </c>
      <c r="BY38" s="164">
        <v>284.50980400142566</v>
      </c>
      <c r="BZ38" s="165"/>
    </row>
    <row r="39" spans="1:78" s="166" customFormat="1" ht="12.75" hidden="1" customHeight="1" x14ac:dyDescent="0.25">
      <c r="A39" s="19">
        <v>10</v>
      </c>
      <c r="B39" s="91" t="s">
        <v>35</v>
      </c>
      <c r="C39" s="91"/>
      <c r="D39" s="20" t="s">
        <v>567</v>
      </c>
      <c r="E39" s="92" t="s">
        <v>701</v>
      </c>
      <c r="F39" s="93"/>
      <c r="G39" s="145">
        <f>AX39+AR39+AH39+U39+O39+AB39+AL39</f>
        <v>0</v>
      </c>
      <c r="H39" s="301">
        <f>AX39+AR39+AH39+U39+O39+AB39+BH39+BP39+BY39+AL39+BT39</f>
        <v>765.29601412278203</v>
      </c>
      <c r="I39" s="145">
        <f>COUNTA(L39,Q39,AD39,AJ39,W39,AN39,AT39,AZ39,BR39,BJ39,BV39)</f>
        <v>3</v>
      </c>
      <c r="J39" s="145">
        <f>COUNTA(M39,N39,R39,S39,T39,X39,Y39,Z39,AA39,AE39,AF39,AG39,AK39,AO39,AP39,AQ39,AU39,AV39,AW39,BA39,BB39,BC39,BD39,BE39,BF39,BG39,BK39,BL39,BM39,BN39,BO39,BS39,BW39,BX39)</f>
        <v>14</v>
      </c>
      <c r="K39" s="139"/>
      <c r="L39" s="94"/>
      <c r="M39" s="140"/>
      <c r="N39" s="142"/>
      <c r="O39" s="141"/>
      <c r="P39" s="310"/>
      <c r="Q39" s="94"/>
      <c r="R39" s="140"/>
      <c r="S39" s="140"/>
      <c r="T39" s="142"/>
      <c r="U39" s="143"/>
      <c r="V39" s="310"/>
      <c r="W39" s="94"/>
      <c r="X39" s="140"/>
      <c r="Y39" s="140"/>
      <c r="Z39" s="140"/>
      <c r="AA39" s="142"/>
      <c r="AB39" s="163"/>
      <c r="AC39" s="310"/>
      <c r="AD39" s="94"/>
      <c r="AE39" s="140"/>
      <c r="AF39" s="140"/>
      <c r="AG39" s="142"/>
      <c r="AH39" s="163"/>
      <c r="AI39" s="310"/>
      <c r="AJ39" s="94"/>
      <c r="AK39" s="142"/>
      <c r="AL39" s="163"/>
      <c r="AM39" s="310"/>
      <c r="AN39" s="94"/>
      <c r="AO39" s="140"/>
      <c r="AP39" s="140"/>
      <c r="AQ39" s="142"/>
      <c r="AR39" s="163"/>
      <c r="AS39" s="310"/>
      <c r="AT39" s="94"/>
      <c r="AU39" s="140"/>
      <c r="AV39" s="140"/>
      <c r="AW39" s="142"/>
      <c r="AX39" s="143"/>
      <c r="AY39" s="310"/>
      <c r="AZ39" s="94" t="s">
        <v>139</v>
      </c>
      <c r="BA39" s="140" t="s">
        <v>26</v>
      </c>
      <c r="BB39" s="140">
        <v>4</v>
      </c>
      <c r="BC39" s="140" t="s">
        <v>26</v>
      </c>
      <c r="BD39" s="140">
        <v>4</v>
      </c>
      <c r="BE39" s="140">
        <v>1</v>
      </c>
      <c r="BF39" s="140" t="s">
        <v>26</v>
      </c>
      <c r="BG39" s="142" t="s">
        <v>26</v>
      </c>
      <c r="BH39" s="143">
        <v>280.84442115505658</v>
      </c>
      <c r="BI39" s="310"/>
      <c r="BJ39" s="94" t="s">
        <v>641</v>
      </c>
      <c r="BK39" s="140">
        <v>8</v>
      </c>
      <c r="BL39" s="140">
        <v>4</v>
      </c>
      <c r="BM39" s="140">
        <v>8</v>
      </c>
      <c r="BN39" s="140">
        <v>8</v>
      </c>
      <c r="BO39" s="142">
        <v>8</v>
      </c>
      <c r="BP39" s="143">
        <v>229.27900303521312</v>
      </c>
      <c r="BQ39" s="310"/>
      <c r="BR39" s="94"/>
      <c r="BS39" s="142"/>
      <c r="BT39" s="143"/>
      <c r="BU39" s="310"/>
      <c r="BV39" s="94" t="s">
        <v>702</v>
      </c>
      <c r="BW39" s="140">
        <v>2</v>
      </c>
      <c r="BX39" s="142">
        <v>1</v>
      </c>
      <c r="BY39" s="164">
        <v>255.17258993251232</v>
      </c>
      <c r="BZ39" s="165"/>
    </row>
    <row r="40" spans="1:78" s="166" customFormat="1" ht="12.75" hidden="1" customHeight="1" x14ac:dyDescent="0.25">
      <c r="A40" s="19">
        <v>11</v>
      </c>
      <c r="B40" s="91" t="s">
        <v>35</v>
      </c>
      <c r="C40" s="91" t="s">
        <v>303</v>
      </c>
      <c r="D40" s="20" t="s">
        <v>304</v>
      </c>
      <c r="E40" s="92" t="s">
        <v>656</v>
      </c>
      <c r="F40" s="93"/>
      <c r="G40" s="145">
        <f>AX40+AR40+AH40+U40+O40+AB40+AL40</f>
        <v>0</v>
      </c>
      <c r="H40" s="301">
        <f>AX40+AR40+AH40+U40+O40+AB40+BH40+BP40+BY40+AL40+BT40</f>
        <v>756.12803252317394</v>
      </c>
      <c r="I40" s="145">
        <f>COUNTA(L40,Q40,AD40,AJ40,W40,AN40,AT40,AZ40,BR40,BJ40,BV40)</f>
        <v>2</v>
      </c>
      <c r="J40" s="145">
        <f>COUNTA(M40,N40,R40,S40,T40,X40,Y40,Z40,AA40,AE40,AF40,AG40,AK40,AO40,AP40,AQ40,AU40,AV40,AW40,BA40,BB40,BC40,BD40,BE40,BF40,BG40,BK40,BL40,BM40,BN40,BO40,BS40,BW40,BX40)</f>
        <v>7</v>
      </c>
      <c r="K40" s="139"/>
      <c r="L40" s="94"/>
      <c r="M40" s="140"/>
      <c r="N40" s="142"/>
      <c r="O40" s="141"/>
      <c r="P40" s="310"/>
      <c r="Q40" s="94"/>
      <c r="R40" s="140"/>
      <c r="S40" s="140"/>
      <c r="T40" s="142"/>
      <c r="U40" s="143"/>
      <c r="V40" s="310"/>
      <c r="W40" s="94"/>
      <c r="X40" s="140"/>
      <c r="Y40" s="140"/>
      <c r="Z40" s="140"/>
      <c r="AA40" s="142"/>
      <c r="AB40" s="163"/>
      <c r="AC40" s="310"/>
      <c r="AD40" s="94"/>
      <c r="AE40" s="140"/>
      <c r="AF40" s="140"/>
      <c r="AG40" s="142"/>
      <c r="AH40" s="163"/>
      <c r="AI40" s="310"/>
      <c r="AJ40" s="94"/>
      <c r="AK40" s="142"/>
      <c r="AL40" s="163"/>
      <c r="AM40" s="310"/>
      <c r="AN40" s="94"/>
      <c r="AO40" s="140"/>
      <c r="AP40" s="140"/>
      <c r="AQ40" s="142"/>
      <c r="AR40" s="163"/>
      <c r="AS40" s="310"/>
      <c r="AT40" s="94"/>
      <c r="AU40" s="140"/>
      <c r="AV40" s="140"/>
      <c r="AW40" s="142"/>
      <c r="AX40" s="143"/>
      <c r="AY40" s="310"/>
      <c r="AZ40" s="94"/>
      <c r="BA40" s="140"/>
      <c r="BB40" s="140"/>
      <c r="BC40" s="140"/>
      <c r="BD40" s="140"/>
      <c r="BE40" s="140"/>
      <c r="BF40" s="140"/>
      <c r="BG40" s="142"/>
      <c r="BH40" s="143"/>
      <c r="BI40" s="310"/>
      <c r="BJ40" s="94" t="s">
        <v>58</v>
      </c>
      <c r="BK40" s="140">
        <v>1</v>
      </c>
      <c r="BL40" s="140">
        <v>2</v>
      </c>
      <c r="BM40" s="140">
        <v>2</v>
      </c>
      <c r="BN40" s="140">
        <v>2</v>
      </c>
      <c r="BO40" s="142">
        <v>4</v>
      </c>
      <c r="BP40" s="143">
        <v>550.30272537328312</v>
      </c>
      <c r="BQ40" s="310"/>
      <c r="BR40" s="94"/>
      <c r="BS40" s="142"/>
      <c r="BT40" s="143"/>
      <c r="BU40" s="310"/>
      <c r="BV40" s="94" t="s">
        <v>58</v>
      </c>
      <c r="BW40" s="140">
        <v>4</v>
      </c>
      <c r="BX40" s="142">
        <v>2</v>
      </c>
      <c r="BY40" s="164">
        <v>205.82530714989085</v>
      </c>
      <c r="BZ40" s="165"/>
    </row>
    <row r="41" spans="1:78" s="166" customFormat="1" ht="12.75" customHeight="1" x14ac:dyDescent="0.25">
      <c r="A41" s="19">
        <v>17</v>
      </c>
      <c r="B41" s="91" t="s">
        <v>36</v>
      </c>
      <c r="C41" s="91" t="s">
        <v>669</v>
      </c>
      <c r="D41" s="20" t="s">
        <v>494</v>
      </c>
      <c r="E41" s="92" t="s">
        <v>173</v>
      </c>
      <c r="F41" s="93"/>
      <c r="G41" s="145">
        <f>AX41+AR41+AH41+U41+O41+AB41+AL41</f>
        <v>208.12281309285626</v>
      </c>
      <c r="H41" s="301">
        <f>AX41+AR41+AH41+U41+O41+AB41+BH41+BP41+BY41+AL41+BT41</f>
        <v>744.71915813365899</v>
      </c>
      <c r="I41" s="145">
        <f>COUNTA(L41,Q41,AD41,AJ41,W41,AN41,AT41,AZ41,BR41,BJ41,BV41)</f>
        <v>3</v>
      </c>
      <c r="J41" s="145">
        <f>COUNTA(M41,N41,R41,S41,T41,X41,Y41,Z41,AA41,AE41,AF41,AG41,AK41,AO41,AP41,AQ41,AU41,AV41,AW41,BA41,BB41,BC41,BD41,BE41,BF41,BG41,BK41,BL41,BM41,BN41,BO41,BS41,BW41,BX41)</f>
        <v>11</v>
      </c>
      <c r="K41" s="139"/>
      <c r="L41" s="94"/>
      <c r="M41" s="140"/>
      <c r="N41" s="142"/>
      <c r="O41" s="141"/>
      <c r="P41" s="310"/>
      <c r="Q41" s="94"/>
      <c r="R41" s="140"/>
      <c r="S41" s="140"/>
      <c r="T41" s="142"/>
      <c r="U41" s="143"/>
      <c r="V41" s="310"/>
      <c r="W41" s="94" t="s">
        <v>59</v>
      </c>
      <c r="X41" s="140">
        <v>8</v>
      </c>
      <c r="Y41" s="140">
        <v>4</v>
      </c>
      <c r="Z41" s="140">
        <v>9</v>
      </c>
      <c r="AA41" s="142">
        <v>6</v>
      </c>
      <c r="AB41" s="163">
        <v>208.12281309285626</v>
      </c>
      <c r="AC41" s="310"/>
      <c r="AD41" s="94"/>
      <c r="AE41" s="140"/>
      <c r="AF41" s="140"/>
      <c r="AG41" s="142"/>
      <c r="AH41" s="163"/>
      <c r="AI41" s="310"/>
      <c r="AJ41" s="94"/>
      <c r="AK41" s="142"/>
      <c r="AL41" s="163"/>
      <c r="AM41" s="310"/>
      <c r="AN41" s="94"/>
      <c r="AO41" s="140"/>
      <c r="AP41" s="140"/>
      <c r="AQ41" s="142"/>
      <c r="AR41" s="163"/>
      <c r="AS41" s="310"/>
      <c r="AT41" s="94"/>
      <c r="AU41" s="140"/>
      <c r="AV41" s="140"/>
      <c r="AW41" s="142"/>
      <c r="AX41" s="143"/>
      <c r="AY41" s="310"/>
      <c r="AZ41" s="94"/>
      <c r="BA41" s="140"/>
      <c r="BB41" s="140"/>
      <c r="BC41" s="140"/>
      <c r="BD41" s="140"/>
      <c r="BE41" s="140"/>
      <c r="BF41" s="140"/>
      <c r="BG41" s="142"/>
      <c r="BH41" s="143"/>
      <c r="BI41" s="310"/>
      <c r="BJ41" s="94" t="s">
        <v>59</v>
      </c>
      <c r="BK41" s="140">
        <v>10</v>
      </c>
      <c r="BL41" s="140">
        <v>8</v>
      </c>
      <c r="BM41" s="140">
        <v>5</v>
      </c>
      <c r="BN41" s="140">
        <v>5</v>
      </c>
      <c r="BO41" s="142">
        <v>7</v>
      </c>
      <c r="BP41" s="143">
        <v>312.48890972799427</v>
      </c>
      <c r="BQ41" s="310"/>
      <c r="BR41" s="94"/>
      <c r="BS41" s="142"/>
      <c r="BT41" s="143"/>
      <c r="BU41" s="310"/>
      <c r="BV41" s="94" t="s">
        <v>59</v>
      </c>
      <c r="BW41" s="140">
        <v>5</v>
      </c>
      <c r="BX41" s="142">
        <v>3</v>
      </c>
      <c r="BY41" s="164">
        <v>224.10743531280843</v>
      </c>
      <c r="BZ41" s="165"/>
    </row>
    <row r="42" spans="1:78" s="166" customFormat="1" ht="12.75" hidden="1" customHeight="1" x14ac:dyDescent="0.25">
      <c r="A42" s="19">
        <v>12</v>
      </c>
      <c r="B42" s="91" t="s">
        <v>35</v>
      </c>
      <c r="C42" s="91" t="s">
        <v>711</v>
      </c>
      <c r="D42" s="20" t="s">
        <v>149</v>
      </c>
      <c r="E42" s="92" t="s">
        <v>226</v>
      </c>
      <c r="F42" s="93"/>
      <c r="G42" s="145">
        <f>AX42+AR42+AH42+U42+O42+AB42+AL42</f>
        <v>112.49387366082999</v>
      </c>
      <c r="H42" s="301">
        <f>AX42+AR42+AH42+U42+O42+AB42+BH42+BP42+BY42+AL42+BT42</f>
        <v>739.49127674554757</v>
      </c>
      <c r="I42" s="145">
        <f>COUNTA(L42,Q42,AD42,AJ42,W42,AN42,AT42,AZ42,BR42,BJ42,BV42)</f>
        <v>3</v>
      </c>
      <c r="J42" s="145">
        <f>COUNTA(M42,N42,R42,S42,T42,X42,Y42,Z42,AA42,AE42,AF42,AG42,AK42,AO42,AP42,AQ42,AU42,AV42,AW42,BA42,BB42,BC42,BD42,BE42,BF42,BG42,BK42,BL42,BM42,BN42,BO42,BS42,BW42,BX42)</f>
        <v>9</v>
      </c>
      <c r="K42" s="139"/>
      <c r="L42" s="94" t="s">
        <v>12</v>
      </c>
      <c r="M42" s="140">
        <v>3</v>
      </c>
      <c r="N42" s="142">
        <v>3</v>
      </c>
      <c r="O42" s="141">
        <v>112.49387366082999</v>
      </c>
      <c r="P42" s="310"/>
      <c r="Q42" s="94"/>
      <c r="R42" s="140"/>
      <c r="S42" s="140"/>
      <c r="T42" s="142"/>
      <c r="U42" s="143"/>
      <c r="V42" s="310"/>
      <c r="W42" s="94"/>
      <c r="X42" s="140"/>
      <c r="Y42" s="140"/>
      <c r="Z42" s="140"/>
      <c r="AA42" s="142"/>
      <c r="AB42" s="163"/>
      <c r="AC42" s="310"/>
      <c r="AD42" s="94"/>
      <c r="AE42" s="140"/>
      <c r="AF42" s="140"/>
      <c r="AG42" s="142"/>
      <c r="AH42" s="163"/>
      <c r="AI42" s="310"/>
      <c r="AJ42" s="94"/>
      <c r="AK42" s="142"/>
      <c r="AL42" s="163"/>
      <c r="AM42" s="310"/>
      <c r="AN42" s="94"/>
      <c r="AO42" s="140"/>
      <c r="AP42" s="140"/>
      <c r="AQ42" s="142"/>
      <c r="AR42" s="163"/>
      <c r="AS42" s="310"/>
      <c r="AT42" s="94"/>
      <c r="AU42" s="140"/>
      <c r="AV42" s="140"/>
      <c r="AW42" s="142"/>
      <c r="AX42" s="143"/>
      <c r="AY42" s="310"/>
      <c r="AZ42" s="94"/>
      <c r="BA42" s="140"/>
      <c r="BB42" s="140"/>
      <c r="BC42" s="140"/>
      <c r="BD42" s="140"/>
      <c r="BE42" s="140"/>
      <c r="BF42" s="140"/>
      <c r="BG42" s="142"/>
      <c r="BH42" s="143"/>
      <c r="BI42" s="310"/>
      <c r="BJ42" s="94" t="s">
        <v>641</v>
      </c>
      <c r="BK42" s="140">
        <v>2</v>
      </c>
      <c r="BL42" s="140" t="s">
        <v>25</v>
      </c>
      <c r="BM42" s="140">
        <v>2</v>
      </c>
      <c r="BN42" s="140">
        <v>4</v>
      </c>
      <c r="BO42" s="142">
        <v>1</v>
      </c>
      <c r="BP42" s="143">
        <v>499.79400086720375</v>
      </c>
      <c r="BQ42" s="310"/>
      <c r="BR42" s="94"/>
      <c r="BS42" s="142"/>
      <c r="BT42" s="143"/>
      <c r="BU42" s="310"/>
      <c r="BV42" s="94" t="s">
        <v>710</v>
      </c>
      <c r="BW42" s="140">
        <v>2</v>
      </c>
      <c r="BX42" s="142" t="s">
        <v>25</v>
      </c>
      <c r="BY42" s="164">
        <v>127.20340221751377</v>
      </c>
      <c r="BZ42" s="165"/>
    </row>
    <row r="43" spans="1:78" s="166" customFormat="1" ht="12.75" customHeight="1" x14ac:dyDescent="0.25">
      <c r="A43" s="19">
        <v>18</v>
      </c>
      <c r="B43" s="91" t="s">
        <v>36</v>
      </c>
      <c r="C43" s="91" t="s">
        <v>712</v>
      </c>
      <c r="D43" s="20" t="s">
        <v>713</v>
      </c>
      <c r="E43" s="92" t="s">
        <v>222</v>
      </c>
      <c r="F43" s="93"/>
      <c r="G43" s="145">
        <f>AX43+AR43+AH43+U43+O43+AB43+AL43</f>
        <v>0</v>
      </c>
      <c r="H43" s="301">
        <f>AX43+AR43+AH43+U43+O43+AB43+BH43+BP43+BY43+AL43+BT43</f>
        <v>737.8435783354447</v>
      </c>
      <c r="I43" s="145">
        <f>COUNTA(L43,Q43,AD43,AJ43,W43,AN43,AT43,AZ43,BR43,BJ43,BV43)</f>
        <v>3</v>
      </c>
      <c r="J43" s="145">
        <f>COUNTA(M43,N43,R43,S43,T43,X43,Y43,Z43,AA43,AE43,AF43,AG43,AK43,AO43,AP43,AQ43,AU43,AV43,AW43,BA43,BB43,BC43,BD43,BE43,BF43,BG43,BK43,BL43,BM43,BN43,BO43,BS43,BW43,BX43)</f>
        <v>10</v>
      </c>
      <c r="K43" s="139"/>
      <c r="L43" s="94"/>
      <c r="M43" s="140"/>
      <c r="N43" s="142"/>
      <c r="O43" s="141"/>
      <c r="P43" s="310"/>
      <c r="Q43" s="94"/>
      <c r="R43" s="140"/>
      <c r="S43" s="140"/>
      <c r="T43" s="142"/>
      <c r="U43" s="143"/>
      <c r="V43" s="310"/>
      <c r="W43" s="94"/>
      <c r="X43" s="140"/>
      <c r="Y43" s="140"/>
      <c r="Z43" s="140"/>
      <c r="AA43" s="142"/>
      <c r="AB43" s="163"/>
      <c r="AC43" s="310"/>
      <c r="AD43" s="94"/>
      <c r="AE43" s="140"/>
      <c r="AF43" s="140"/>
      <c r="AG43" s="142"/>
      <c r="AH43" s="163"/>
      <c r="AI43" s="310"/>
      <c r="AJ43" s="94"/>
      <c r="AK43" s="142"/>
      <c r="AL43" s="163"/>
      <c r="AM43" s="310"/>
      <c r="AN43" s="94"/>
      <c r="AO43" s="140"/>
      <c r="AP43" s="140"/>
      <c r="AQ43" s="142"/>
      <c r="AR43" s="163"/>
      <c r="AS43" s="310"/>
      <c r="AT43" s="94"/>
      <c r="AU43" s="140"/>
      <c r="AV43" s="140"/>
      <c r="AW43" s="142"/>
      <c r="AX43" s="143"/>
      <c r="AY43" s="310"/>
      <c r="AZ43" s="94" t="s">
        <v>139</v>
      </c>
      <c r="BA43" s="140">
        <v>3</v>
      </c>
      <c r="BB43" s="140">
        <v>2</v>
      </c>
      <c r="BC43" s="140">
        <v>3</v>
      </c>
      <c r="BD43" s="140">
        <v>3</v>
      </c>
      <c r="BE43" s="140">
        <v>3</v>
      </c>
      <c r="BF43" s="140">
        <v>3</v>
      </c>
      <c r="BG43" s="142">
        <v>3</v>
      </c>
      <c r="BH43" s="143">
        <v>651.88215209160626</v>
      </c>
      <c r="BI43" s="310"/>
      <c r="BJ43" s="94"/>
      <c r="BK43" s="140"/>
      <c r="BL43" s="140"/>
      <c r="BM43" s="140"/>
      <c r="BN43" s="140"/>
      <c r="BO43" s="142"/>
      <c r="BP43" s="143"/>
      <c r="BQ43" s="310"/>
      <c r="BR43" s="94" t="s">
        <v>59</v>
      </c>
      <c r="BS43" s="142" t="s">
        <v>445</v>
      </c>
      <c r="BT43" s="143">
        <v>16.666666666666664</v>
      </c>
      <c r="BU43" s="310"/>
      <c r="BV43" s="94" t="s">
        <v>710</v>
      </c>
      <c r="BW43" s="140">
        <v>4</v>
      </c>
      <c r="BX43" s="142" t="s">
        <v>26</v>
      </c>
      <c r="BY43" s="164">
        <v>69.29475957717186</v>
      </c>
      <c r="BZ43" s="165"/>
    </row>
    <row r="44" spans="1:78" s="166" customFormat="1" ht="12.75" customHeight="1" x14ac:dyDescent="0.25">
      <c r="A44" s="19">
        <v>19</v>
      </c>
      <c r="B44" s="91" t="s">
        <v>36</v>
      </c>
      <c r="C44" s="91" t="s">
        <v>688</v>
      </c>
      <c r="D44" s="20" t="s">
        <v>114</v>
      </c>
      <c r="E44" s="92" t="s">
        <v>382</v>
      </c>
      <c r="F44" s="93"/>
      <c r="G44" s="145">
        <f>AX44+AR44+AH44+U44+O44+AB44+AL44</f>
        <v>614.07023256268394</v>
      </c>
      <c r="H44" s="301">
        <f>AX44+AR44+AH44+U44+O44+AB44+BH44+BP44+BY44+AL44+BT44</f>
        <v>726.24562248380312</v>
      </c>
      <c r="I44" s="145">
        <f>COUNTA(L44,Q44,AD44,AJ44,W44,AN44,AT44,AZ44,BR44,BJ44,BV44)</f>
        <v>5</v>
      </c>
      <c r="J44" s="145">
        <f>COUNTA(M44,N44,R44,S44,T44,X44,Y44,Z44,AA44,AE44,AF44,AG44,AK44,AO44,AP44,AQ44,AU44,AV44,AW44,BA44,BB44,BC44,BD44,BE44,BF44,BG44,BK44,BL44,BM44,BN44,BO44,BS44,BW44,BX44)</f>
        <v>13</v>
      </c>
      <c r="K44" s="139"/>
      <c r="L44" s="94" t="s">
        <v>13</v>
      </c>
      <c r="M44" s="140" t="s">
        <v>25</v>
      </c>
      <c r="N44" s="142">
        <v>2</v>
      </c>
      <c r="O44" s="141">
        <v>123.85606273598313</v>
      </c>
      <c r="P44" s="310"/>
      <c r="Q44" s="94" t="s">
        <v>59</v>
      </c>
      <c r="R44" s="140" t="s">
        <v>25</v>
      </c>
      <c r="S44" s="140">
        <v>3</v>
      </c>
      <c r="T44" s="142">
        <v>2</v>
      </c>
      <c r="U44" s="143">
        <v>190.98943791441968</v>
      </c>
      <c r="V44" s="310"/>
      <c r="W44" s="94"/>
      <c r="X44" s="140"/>
      <c r="Y44" s="140"/>
      <c r="Z44" s="140"/>
      <c r="AA44" s="142"/>
      <c r="AB44" s="163"/>
      <c r="AC44" s="310"/>
      <c r="AD44" s="94" t="s">
        <v>36</v>
      </c>
      <c r="AE44" s="140">
        <v>10</v>
      </c>
      <c r="AF44" s="140">
        <v>16</v>
      </c>
      <c r="AG44" s="142">
        <v>14</v>
      </c>
      <c r="AH44" s="163">
        <v>142.64209843288904</v>
      </c>
      <c r="AI44" s="310"/>
      <c r="AJ44" s="94"/>
      <c r="AK44" s="142"/>
      <c r="AL44" s="163"/>
      <c r="AM44" s="310"/>
      <c r="AN44" s="94" t="s">
        <v>36</v>
      </c>
      <c r="AO44" s="140">
        <v>6</v>
      </c>
      <c r="AP44" s="140">
        <v>7</v>
      </c>
      <c r="AQ44" s="142">
        <v>7</v>
      </c>
      <c r="AR44" s="163">
        <v>156.58263347939214</v>
      </c>
      <c r="AS44" s="310"/>
      <c r="AT44" s="94"/>
      <c r="AU44" s="140"/>
      <c r="AV44" s="140"/>
      <c r="AW44" s="142"/>
      <c r="AX44" s="143"/>
      <c r="AY44" s="310"/>
      <c r="AZ44" s="94"/>
      <c r="BA44" s="140"/>
      <c r="BB44" s="140"/>
      <c r="BC44" s="140"/>
      <c r="BD44" s="140"/>
      <c r="BE44" s="140"/>
      <c r="BF44" s="140"/>
      <c r="BG44" s="142"/>
      <c r="BH44" s="143"/>
      <c r="BI44" s="310"/>
      <c r="BJ44" s="94"/>
      <c r="BK44" s="140"/>
      <c r="BL44" s="140"/>
      <c r="BM44" s="140"/>
      <c r="BN44" s="140"/>
      <c r="BO44" s="142"/>
      <c r="BP44" s="143"/>
      <c r="BQ44" s="310"/>
      <c r="BR44" s="94"/>
      <c r="BS44" s="142"/>
      <c r="BT44" s="143"/>
      <c r="BU44" s="310"/>
      <c r="BV44" s="94" t="s">
        <v>60</v>
      </c>
      <c r="BW44" s="140">
        <v>8</v>
      </c>
      <c r="BX44" s="142">
        <v>7</v>
      </c>
      <c r="BY44" s="164">
        <v>112.17538992111912</v>
      </c>
      <c r="BZ44" s="165"/>
    </row>
    <row r="45" spans="1:78" s="166" customFormat="1" ht="12.75" customHeight="1" x14ac:dyDescent="0.25">
      <c r="A45" s="19">
        <v>20</v>
      </c>
      <c r="B45" s="91" t="s">
        <v>36</v>
      </c>
      <c r="C45" s="91">
        <v>21</v>
      </c>
      <c r="D45" s="20" t="s">
        <v>152</v>
      </c>
      <c r="E45" s="92" t="s">
        <v>357</v>
      </c>
      <c r="F45" s="93"/>
      <c r="G45" s="145">
        <f>AX45+AR45+AH45+U45+O45+AB45+AL45</f>
        <v>0</v>
      </c>
      <c r="H45" s="301">
        <f>AX45+AR45+AH45+U45+O45+AB45+BH45+BP45+BY45+AL45+BT45</f>
        <v>719.32408189245552</v>
      </c>
      <c r="I45" s="145">
        <f>COUNTA(L45,Q45,AD45,AJ45,W45,AN45,AT45,AZ45,BR45,BJ45,BV45)</f>
        <v>2</v>
      </c>
      <c r="J45" s="145">
        <f>COUNTA(M45,N45,R45,S45,T45,X45,Y45,Z45,AA45,AE45,AF45,AG45,AK45,AO45,AP45,AQ45,AU45,AV45,AW45,BA45,BB45,BC45,BD45,BE45,BF45,BG45,BK45,BL45,BM45,BN45,BO45,BS45,BW45,BX45)</f>
        <v>7</v>
      </c>
      <c r="K45" s="139"/>
      <c r="L45" s="94"/>
      <c r="M45" s="140"/>
      <c r="N45" s="142"/>
      <c r="O45" s="141"/>
      <c r="P45" s="310"/>
      <c r="Q45" s="94"/>
      <c r="R45" s="140"/>
      <c r="S45" s="140"/>
      <c r="T45" s="142"/>
      <c r="U45" s="143"/>
      <c r="V45" s="310"/>
      <c r="W45" s="94"/>
      <c r="X45" s="140"/>
      <c r="Y45" s="140"/>
      <c r="Z45" s="140"/>
      <c r="AA45" s="142"/>
      <c r="AB45" s="163"/>
      <c r="AC45" s="310"/>
      <c r="AD45" s="94"/>
      <c r="AE45" s="140"/>
      <c r="AF45" s="140"/>
      <c r="AG45" s="142"/>
      <c r="AH45" s="163"/>
      <c r="AI45" s="310"/>
      <c r="AJ45" s="94"/>
      <c r="AK45" s="142"/>
      <c r="AL45" s="163"/>
      <c r="AM45" s="310"/>
      <c r="AN45" s="94"/>
      <c r="AO45" s="140"/>
      <c r="AP45" s="140"/>
      <c r="AQ45" s="142"/>
      <c r="AR45" s="163"/>
      <c r="AS45" s="310"/>
      <c r="AT45" s="94"/>
      <c r="AU45" s="140"/>
      <c r="AV45" s="140"/>
      <c r="AW45" s="142"/>
      <c r="AX45" s="143"/>
      <c r="AY45" s="310"/>
      <c r="AZ45" s="94"/>
      <c r="BA45" s="140"/>
      <c r="BB45" s="140"/>
      <c r="BC45" s="140"/>
      <c r="BD45" s="140"/>
      <c r="BE45" s="140"/>
      <c r="BF45" s="140"/>
      <c r="BG45" s="142"/>
      <c r="BH45" s="143"/>
      <c r="BI45" s="310"/>
      <c r="BJ45" s="94" t="s">
        <v>59</v>
      </c>
      <c r="BK45" s="140">
        <v>3</v>
      </c>
      <c r="BL45" s="140">
        <v>5</v>
      </c>
      <c r="BM45" s="140">
        <v>8</v>
      </c>
      <c r="BN45" s="140">
        <v>4</v>
      </c>
      <c r="BO45" s="142">
        <v>8</v>
      </c>
      <c r="BP45" s="143">
        <v>398.91208362686308</v>
      </c>
      <c r="BQ45" s="310"/>
      <c r="BR45" s="94"/>
      <c r="BS45" s="142"/>
      <c r="BT45" s="143"/>
      <c r="BU45" s="310"/>
      <c r="BV45" s="94" t="s">
        <v>59</v>
      </c>
      <c r="BW45" s="140">
        <v>1</v>
      </c>
      <c r="BX45" s="142">
        <v>1</v>
      </c>
      <c r="BY45" s="164">
        <v>320.4119982655925</v>
      </c>
      <c r="BZ45" s="165"/>
    </row>
    <row r="46" spans="1:78" s="166" customFormat="1" ht="12.75" hidden="1" customHeight="1" x14ac:dyDescent="0.25">
      <c r="A46" s="19">
        <v>8</v>
      </c>
      <c r="B46" s="91" t="s">
        <v>37</v>
      </c>
      <c r="C46" s="91" t="s">
        <v>644</v>
      </c>
      <c r="D46" s="20" t="s">
        <v>137</v>
      </c>
      <c r="E46" s="92" t="s">
        <v>208</v>
      </c>
      <c r="F46" s="93"/>
      <c r="G46" s="145">
        <f>AX46+AR46+AH46+U46+O46+AB46+AL46</f>
        <v>401.70210440592007</v>
      </c>
      <c r="H46" s="301">
        <f>AX46+AR46+AH46+U46+O46+AB46+BH46+BP46+BY46+AL46+BT46</f>
        <v>710.37609649659726</v>
      </c>
      <c r="I46" s="145">
        <f>COUNTA(L46,Q46,AD46,AJ46,W46,AN46,AT46,AZ46,BR46,BJ46,BV46)</f>
        <v>5</v>
      </c>
      <c r="J46" s="145">
        <f>COUNTA(M46,N46,R46,S46,T46,X46,Y46,Z46,AA46,AE46,AF46,AG46,AK46,AO46,AP46,AQ46,AU46,AV46,AW46,BA46,BB46,BC46,BD46,BE46,BF46,BG46,BK46,BL46,BM46,BN46,BO46,BS46,BW46,BX46)</f>
        <v>14</v>
      </c>
      <c r="K46" s="139"/>
      <c r="L46" s="94"/>
      <c r="M46" s="140"/>
      <c r="N46" s="142"/>
      <c r="O46" s="141"/>
      <c r="P46" s="310"/>
      <c r="Q46" s="94"/>
      <c r="R46" s="140"/>
      <c r="S46" s="140"/>
      <c r="T46" s="142"/>
      <c r="U46" s="143"/>
      <c r="V46" s="310"/>
      <c r="W46" s="94"/>
      <c r="X46" s="140"/>
      <c r="Y46" s="140"/>
      <c r="Z46" s="140"/>
      <c r="AA46" s="142"/>
      <c r="AB46" s="163"/>
      <c r="AC46" s="310"/>
      <c r="AD46" s="94" t="s">
        <v>37</v>
      </c>
      <c r="AE46" s="140" t="s">
        <v>26</v>
      </c>
      <c r="AF46" s="140">
        <v>11</v>
      </c>
      <c r="AG46" s="142">
        <v>5</v>
      </c>
      <c r="AH46" s="163">
        <v>127.59466909311161</v>
      </c>
      <c r="AI46" s="310"/>
      <c r="AJ46" s="94"/>
      <c r="AK46" s="142"/>
      <c r="AL46" s="163"/>
      <c r="AM46" s="310"/>
      <c r="AN46" s="94"/>
      <c r="AO46" s="140"/>
      <c r="AP46" s="140"/>
      <c r="AQ46" s="142"/>
      <c r="AR46" s="163"/>
      <c r="AS46" s="310"/>
      <c r="AT46" s="94" t="s">
        <v>139</v>
      </c>
      <c r="AU46" s="140">
        <v>3</v>
      </c>
      <c r="AV46" s="140">
        <v>2</v>
      </c>
      <c r="AW46" s="142">
        <v>5</v>
      </c>
      <c r="AX46" s="143">
        <v>274.10743531280843</v>
      </c>
      <c r="AY46" s="310"/>
      <c r="AZ46" s="94"/>
      <c r="BA46" s="140"/>
      <c r="BB46" s="140"/>
      <c r="BC46" s="140"/>
      <c r="BD46" s="140"/>
      <c r="BE46" s="140"/>
      <c r="BF46" s="140"/>
      <c r="BG46" s="142"/>
      <c r="BH46" s="143"/>
      <c r="BI46" s="310"/>
      <c r="BJ46" s="94" t="s">
        <v>64</v>
      </c>
      <c r="BK46" s="140">
        <v>5</v>
      </c>
      <c r="BL46" s="140">
        <v>5</v>
      </c>
      <c r="BM46" s="140">
        <v>6</v>
      </c>
      <c r="BN46" s="140">
        <v>6</v>
      </c>
      <c r="BO46" s="142" t="s">
        <v>25</v>
      </c>
      <c r="BP46" s="143">
        <v>178.45033967374223</v>
      </c>
      <c r="BQ46" s="310"/>
      <c r="BR46" s="94" t="s">
        <v>37</v>
      </c>
      <c r="BS46" s="142" t="s">
        <v>448</v>
      </c>
      <c r="BT46" s="143">
        <v>14.285714285714285</v>
      </c>
      <c r="BU46" s="310"/>
      <c r="BV46" s="94" t="s">
        <v>64</v>
      </c>
      <c r="BW46" s="140">
        <v>4</v>
      </c>
      <c r="BX46" s="142">
        <v>3</v>
      </c>
      <c r="BY46" s="164">
        <v>115.93793813122065</v>
      </c>
      <c r="BZ46" s="165"/>
    </row>
    <row r="47" spans="1:78" s="166" customFormat="1" ht="12.75" hidden="1" customHeight="1" x14ac:dyDescent="0.25">
      <c r="A47" s="19">
        <v>9</v>
      </c>
      <c r="B47" s="91" t="s">
        <v>37</v>
      </c>
      <c r="C47" s="91" t="s">
        <v>515</v>
      </c>
      <c r="D47" s="20" t="s">
        <v>309</v>
      </c>
      <c r="E47" s="92" t="s">
        <v>516</v>
      </c>
      <c r="F47" s="93"/>
      <c r="G47" s="145">
        <f>AX47+AR47+AH47+U47+O47+AB47+AL47</f>
        <v>704.3350245519066</v>
      </c>
      <c r="H47" s="301">
        <f>AX47+AR47+AH47+U47+O47+AB47+BH47+BP47+BY47+AL47+BT47</f>
        <v>704.3350245519066</v>
      </c>
      <c r="I47" s="145">
        <f>COUNTA(L47,Q47,AD47,AJ47,W47,AN47,AT47,AZ47,BR47,BJ47,BV47)</f>
        <v>3</v>
      </c>
      <c r="J47" s="145">
        <f>COUNTA(M47,N47,R47,S47,T47,X47,Y47,Z47,AA47,AE47,AF47,AG47,AK47,AO47,AP47,AQ47,AU47,AV47,AW47,BA47,BB47,BC47,BD47,BE47,BF47,BG47,BK47,BL47,BM47,BN47,BO47,BS47,BW47,BX47)</f>
        <v>10</v>
      </c>
      <c r="K47" s="139"/>
      <c r="L47" s="94"/>
      <c r="M47" s="140"/>
      <c r="N47" s="142"/>
      <c r="O47" s="141"/>
      <c r="P47" s="310"/>
      <c r="Q47" s="94" t="s">
        <v>37</v>
      </c>
      <c r="R47" s="140">
        <v>3</v>
      </c>
      <c r="S47" s="140">
        <v>1</v>
      </c>
      <c r="T47" s="142">
        <v>2</v>
      </c>
      <c r="U47" s="143">
        <v>345.00000062581347</v>
      </c>
      <c r="V47" s="310"/>
      <c r="W47" s="94" t="s">
        <v>64</v>
      </c>
      <c r="X47" s="140">
        <v>4</v>
      </c>
      <c r="Y47" s="140" t="s">
        <v>26</v>
      </c>
      <c r="Z47" s="140">
        <v>4</v>
      </c>
      <c r="AA47" s="142">
        <v>4</v>
      </c>
      <c r="AB47" s="163">
        <v>134.53650195120846</v>
      </c>
      <c r="AC47" s="310"/>
      <c r="AD47" s="94"/>
      <c r="AE47" s="140"/>
      <c r="AF47" s="140"/>
      <c r="AG47" s="142"/>
      <c r="AH47" s="163"/>
      <c r="AI47" s="310"/>
      <c r="AJ47" s="94"/>
      <c r="AK47" s="142"/>
      <c r="AL47" s="163"/>
      <c r="AM47" s="310"/>
      <c r="AN47" s="94" t="s">
        <v>37</v>
      </c>
      <c r="AO47" s="140">
        <v>4</v>
      </c>
      <c r="AP47" s="140">
        <v>2</v>
      </c>
      <c r="AQ47" s="142">
        <v>4</v>
      </c>
      <c r="AR47" s="163">
        <v>224.79852197488458</v>
      </c>
      <c r="AS47" s="310"/>
      <c r="AT47" s="94"/>
      <c r="AU47" s="140"/>
      <c r="AV47" s="140"/>
      <c r="AW47" s="142"/>
      <c r="AX47" s="143"/>
      <c r="AY47" s="310"/>
      <c r="AZ47" s="94"/>
      <c r="BA47" s="140"/>
      <c r="BB47" s="140"/>
      <c r="BC47" s="140"/>
      <c r="BD47" s="140"/>
      <c r="BE47" s="140"/>
      <c r="BF47" s="140"/>
      <c r="BG47" s="142"/>
      <c r="BH47" s="143"/>
      <c r="BI47" s="310"/>
      <c r="BJ47" s="94"/>
      <c r="BK47" s="140"/>
      <c r="BL47" s="140"/>
      <c r="BM47" s="140"/>
      <c r="BN47" s="140"/>
      <c r="BO47" s="142"/>
      <c r="BP47" s="143"/>
      <c r="BQ47" s="310"/>
      <c r="BR47" s="94"/>
      <c r="BS47" s="142"/>
      <c r="BT47" s="143"/>
      <c r="BU47" s="310"/>
      <c r="BV47" s="94"/>
      <c r="BW47" s="140"/>
      <c r="BX47" s="142"/>
      <c r="BY47" s="164"/>
      <c r="BZ47" s="165"/>
    </row>
    <row r="48" spans="1:78" s="166" customFormat="1" ht="12.75" hidden="1" customHeight="1" x14ac:dyDescent="0.25">
      <c r="A48" s="19">
        <v>10</v>
      </c>
      <c r="B48" s="91" t="s">
        <v>37</v>
      </c>
      <c r="C48" s="91" t="s">
        <v>143</v>
      </c>
      <c r="D48" s="20" t="s">
        <v>575</v>
      </c>
      <c r="E48" s="92" t="s">
        <v>174</v>
      </c>
      <c r="F48" s="93"/>
      <c r="G48" s="145">
        <f>AX48+AR48+AH48+U48+O48+AB48+AL48</f>
        <v>0</v>
      </c>
      <c r="H48" s="301">
        <f>AX48+AR48+AH48+U48+O48+AB48+BH48+BP48+BY48+AL48+BT48</f>
        <v>685.04201907040556</v>
      </c>
      <c r="I48" s="145">
        <f>COUNTA(L48,Q48,AD48,AJ48,W48,AN48,AT48,AZ48,BR48,BJ48,BV48)</f>
        <v>3</v>
      </c>
      <c r="J48" s="145">
        <f>COUNTA(M48,N48,R48,S48,T48,X48,Y48,Z48,AA48,AE48,AF48,AG48,AK48,AO48,AP48,AQ48,AU48,AV48,AW48,BA48,BB48,BC48,BD48,BE48,BF48,BG48,BK48,BL48,BM48,BN48,BO48,BS48,BW48,BX48)</f>
        <v>8</v>
      </c>
      <c r="K48" s="139"/>
      <c r="L48" s="94"/>
      <c r="M48" s="140"/>
      <c r="N48" s="142"/>
      <c r="O48" s="141"/>
      <c r="P48" s="310"/>
      <c r="Q48" s="94"/>
      <c r="R48" s="140"/>
      <c r="S48" s="140"/>
      <c r="T48" s="142"/>
      <c r="U48" s="143"/>
      <c r="V48" s="310"/>
      <c r="W48" s="94"/>
      <c r="X48" s="140"/>
      <c r="Y48" s="140"/>
      <c r="Z48" s="140"/>
      <c r="AA48" s="142"/>
      <c r="AB48" s="163"/>
      <c r="AC48" s="310"/>
      <c r="AD48" s="94"/>
      <c r="AE48" s="140"/>
      <c r="AF48" s="140"/>
      <c r="AG48" s="142"/>
      <c r="AH48" s="163"/>
      <c r="AI48" s="310"/>
      <c r="AJ48" s="94"/>
      <c r="AK48" s="142"/>
      <c r="AL48" s="163"/>
      <c r="AM48" s="310"/>
      <c r="AN48" s="94"/>
      <c r="AO48" s="140"/>
      <c r="AP48" s="140"/>
      <c r="AQ48" s="142"/>
      <c r="AR48" s="163"/>
      <c r="AS48" s="310"/>
      <c r="AT48" s="94"/>
      <c r="AU48" s="140"/>
      <c r="AV48" s="140"/>
      <c r="AW48" s="142"/>
      <c r="AX48" s="143"/>
      <c r="AY48" s="310"/>
      <c r="AZ48" s="94"/>
      <c r="BA48" s="140"/>
      <c r="BB48" s="140"/>
      <c r="BC48" s="140"/>
      <c r="BD48" s="140"/>
      <c r="BE48" s="140"/>
      <c r="BF48" s="140"/>
      <c r="BG48" s="142"/>
      <c r="BH48" s="143"/>
      <c r="BI48" s="310"/>
      <c r="BJ48" s="94" t="s">
        <v>64</v>
      </c>
      <c r="BK48" s="140">
        <v>4</v>
      </c>
      <c r="BL48" s="140">
        <v>2</v>
      </c>
      <c r="BM48" s="140">
        <v>3</v>
      </c>
      <c r="BN48" s="140">
        <v>3</v>
      </c>
      <c r="BO48" s="142">
        <v>1</v>
      </c>
      <c r="BP48" s="143">
        <v>504.12217089628649</v>
      </c>
      <c r="BQ48" s="310"/>
      <c r="BR48" s="94" t="s">
        <v>37</v>
      </c>
      <c r="BS48" s="142" t="s">
        <v>439</v>
      </c>
      <c r="BT48" s="143">
        <v>89.827410693301147</v>
      </c>
      <c r="BU48" s="310"/>
      <c r="BV48" s="94" t="s">
        <v>64</v>
      </c>
      <c r="BW48" s="140">
        <v>3</v>
      </c>
      <c r="BX48" s="142">
        <v>5</v>
      </c>
      <c r="BY48" s="164">
        <v>91.092437480817821</v>
      </c>
      <c r="BZ48" s="165"/>
    </row>
    <row r="49" spans="1:78" s="166" customFormat="1" ht="12.75" hidden="1" customHeight="1" x14ac:dyDescent="0.25">
      <c r="A49" s="19">
        <v>11</v>
      </c>
      <c r="B49" s="91" t="s">
        <v>37</v>
      </c>
      <c r="C49" s="91" t="s">
        <v>242</v>
      </c>
      <c r="D49" s="20" t="s">
        <v>243</v>
      </c>
      <c r="E49" s="92" t="s">
        <v>244</v>
      </c>
      <c r="F49" s="93"/>
      <c r="G49" s="145">
        <f>AX49+AR49+AH49+U49+O49+AB49+AL49</f>
        <v>680.68146142533283</v>
      </c>
      <c r="H49" s="301">
        <f>AX49+AR49+AH49+U49+O49+AB49+BH49+BP49+BY49+AL49+BT49</f>
        <v>680.68146142533283</v>
      </c>
      <c r="I49" s="145">
        <f>COUNTA(L49,Q49,AD49,AJ49,W49,AN49,AT49,AZ49,BR49,BJ49,BV49)</f>
        <v>2</v>
      </c>
      <c r="J49" s="145">
        <f>COUNTA(M49,N49,R49,S49,T49,X49,Y49,Z49,AA49,AE49,AF49,AG49,AK49,AO49,AP49,AQ49,AU49,AV49,AW49,BA49,BB49,BC49,BD49,BE49,BF49,BG49,BK49,BL49,BM49,BN49,BO49,BS49,BW49,BX49)</f>
        <v>7</v>
      </c>
      <c r="K49" s="139"/>
      <c r="L49" s="94"/>
      <c r="M49" s="140"/>
      <c r="N49" s="142"/>
      <c r="O49" s="141"/>
      <c r="P49" s="310"/>
      <c r="Q49" s="94"/>
      <c r="R49" s="140"/>
      <c r="S49" s="140"/>
      <c r="T49" s="142"/>
      <c r="U49" s="143"/>
      <c r="V49" s="310"/>
      <c r="W49" s="94" t="s">
        <v>63</v>
      </c>
      <c r="X49" s="140">
        <v>3</v>
      </c>
      <c r="Y49" s="140">
        <v>4</v>
      </c>
      <c r="Z49" s="140">
        <v>1</v>
      </c>
      <c r="AA49" s="142">
        <v>7</v>
      </c>
      <c r="AB49" s="163">
        <v>346.90403309529461</v>
      </c>
      <c r="AC49" s="310"/>
      <c r="AD49" s="94" t="s">
        <v>37</v>
      </c>
      <c r="AE49" s="140">
        <v>6</v>
      </c>
      <c r="AF49" s="140">
        <v>5</v>
      </c>
      <c r="AG49" s="142">
        <v>1</v>
      </c>
      <c r="AH49" s="163">
        <v>333.77742833003828</v>
      </c>
      <c r="AI49" s="310"/>
      <c r="AJ49" s="94"/>
      <c r="AK49" s="142"/>
      <c r="AL49" s="163"/>
      <c r="AM49" s="310"/>
      <c r="AN49" s="94"/>
      <c r="AO49" s="140"/>
      <c r="AP49" s="140"/>
      <c r="AQ49" s="142"/>
      <c r="AR49" s="163"/>
      <c r="AS49" s="310"/>
      <c r="AT49" s="94"/>
      <c r="AU49" s="140"/>
      <c r="AV49" s="140"/>
      <c r="AW49" s="142"/>
      <c r="AX49" s="143"/>
      <c r="AY49" s="310"/>
      <c r="AZ49" s="94"/>
      <c r="BA49" s="140"/>
      <c r="BB49" s="140"/>
      <c r="BC49" s="140"/>
      <c r="BD49" s="140"/>
      <c r="BE49" s="140"/>
      <c r="BF49" s="140"/>
      <c r="BG49" s="142"/>
      <c r="BH49" s="143"/>
      <c r="BI49" s="310"/>
      <c r="BJ49" s="94"/>
      <c r="BK49" s="140"/>
      <c r="BL49" s="140"/>
      <c r="BM49" s="140"/>
      <c r="BN49" s="140"/>
      <c r="BO49" s="142"/>
      <c r="BP49" s="143"/>
      <c r="BQ49" s="310"/>
      <c r="BR49" s="94"/>
      <c r="BS49" s="142"/>
      <c r="BT49" s="143"/>
      <c r="BU49" s="310"/>
      <c r="BV49" s="94"/>
      <c r="BW49" s="140"/>
      <c r="BX49" s="142"/>
      <c r="BY49" s="164"/>
      <c r="BZ49" s="165"/>
    </row>
    <row r="50" spans="1:78" s="166" customFormat="1" ht="12.75" customHeight="1" x14ac:dyDescent="0.25">
      <c r="A50" s="19">
        <v>21</v>
      </c>
      <c r="B50" s="91" t="s">
        <v>36</v>
      </c>
      <c r="C50" s="91" t="s">
        <v>622</v>
      </c>
      <c r="D50" s="20" t="s">
        <v>202</v>
      </c>
      <c r="E50" s="92" t="s">
        <v>684</v>
      </c>
      <c r="F50" s="93"/>
      <c r="G50" s="145">
        <f>AX50+AR50+AH50+U50+O50+AB50+AL50</f>
        <v>0</v>
      </c>
      <c r="H50" s="301">
        <f>AX50+AR50+AH50+U50+O50+AB50+BH50+BP50+BY50+AL50+BT50</f>
        <v>678.096111441164</v>
      </c>
      <c r="I50" s="145">
        <f>COUNTA(L50,Q50,AD50,AJ50,W50,AN50,AT50,AZ50,BR50,BJ50,BV50)</f>
        <v>3</v>
      </c>
      <c r="J50" s="145">
        <f>COUNTA(M50,N50,R50,S50,T50,X50,Y50,Z50,AA50,AE50,AF50,AG50,AK50,AO50,AP50,AQ50,AU50,AV50,AW50,BA50,BB50,BC50,BD50,BE50,BF50,BG50,BK50,BL50,BM50,BN50,BO50,BS50,BW50,BX50)</f>
        <v>8</v>
      </c>
      <c r="K50" s="139"/>
      <c r="L50" s="94"/>
      <c r="M50" s="140"/>
      <c r="N50" s="142"/>
      <c r="O50" s="141"/>
      <c r="P50" s="310"/>
      <c r="Q50" s="94"/>
      <c r="R50" s="140"/>
      <c r="S50" s="140"/>
      <c r="T50" s="142"/>
      <c r="U50" s="143"/>
      <c r="V50" s="310"/>
      <c r="W50" s="94"/>
      <c r="X50" s="140"/>
      <c r="Y50" s="140"/>
      <c r="Z50" s="140"/>
      <c r="AA50" s="142"/>
      <c r="AB50" s="163"/>
      <c r="AC50" s="310"/>
      <c r="AD50" s="94"/>
      <c r="AE50" s="140"/>
      <c r="AF50" s="140"/>
      <c r="AG50" s="142"/>
      <c r="AH50" s="163"/>
      <c r="AI50" s="310"/>
      <c r="AJ50" s="94"/>
      <c r="AK50" s="142"/>
      <c r="AL50" s="163"/>
      <c r="AM50" s="310"/>
      <c r="AN50" s="94"/>
      <c r="AO50" s="140"/>
      <c r="AP50" s="140"/>
      <c r="AQ50" s="142"/>
      <c r="AR50" s="163"/>
      <c r="AS50" s="310"/>
      <c r="AT50" s="94"/>
      <c r="AU50" s="140"/>
      <c r="AV50" s="140"/>
      <c r="AW50" s="142"/>
      <c r="AX50" s="143"/>
      <c r="AY50" s="310"/>
      <c r="AZ50" s="94"/>
      <c r="BA50" s="140"/>
      <c r="BB50" s="140"/>
      <c r="BC50" s="140"/>
      <c r="BD50" s="140"/>
      <c r="BE50" s="140"/>
      <c r="BF50" s="140"/>
      <c r="BG50" s="142"/>
      <c r="BH50" s="143"/>
      <c r="BI50" s="310"/>
      <c r="BJ50" s="94" t="s">
        <v>59</v>
      </c>
      <c r="BK50" s="140">
        <v>6</v>
      </c>
      <c r="BL50" s="140">
        <v>7</v>
      </c>
      <c r="BM50" s="140">
        <v>9</v>
      </c>
      <c r="BN50" s="140">
        <v>7</v>
      </c>
      <c r="BO50" s="142">
        <v>2</v>
      </c>
      <c r="BP50" s="143">
        <v>366.94765306946636</v>
      </c>
      <c r="BQ50" s="310"/>
      <c r="BR50" s="94" t="s">
        <v>60</v>
      </c>
      <c r="BS50" s="142" t="s">
        <v>435</v>
      </c>
      <c r="BT50" s="143">
        <v>107.18939606931647</v>
      </c>
      <c r="BU50" s="310"/>
      <c r="BV50" s="94" t="s">
        <v>60</v>
      </c>
      <c r="BW50" s="140">
        <v>6</v>
      </c>
      <c r="BX50" s="142">
        <v>2</v>
      </c>
      <c r="BY50" s="164">
        <v>203.9590623023812</v>
      </c>
      <c r="BZ50" s="165"/>
    </row>
    <row r="51" spans="1:78" s="166" customFormat="1" ht="12.75" hidden="1" customHeight="1" x14ac:dyDescent="0.25">
      <c r="A51" s="19">
        <v>13</v>
      </c>
      <c r="B51" s="91" t="s">
        <v>35</v>
      </c>
      <c r="C51" s="91" t="s">
        <v>320</v>
      </c>
      <c r="D51" s="20" t="s">
        <v>197</v>
      </c>
      <c r="E51" s="92" t="s">
        <v>490</v>
      </c>
      <c r="F51" s="93"/>
      <c r="G51" s="145">
        <f>AX51+AR51+AH51+U51+O51+AB51+AL51</f>
        <v>285.20599913279625</v>
      </c>
      <c r="H51" s="301">
        <f>AX51+AR51+AH51+U51+O51+AB51+BH51+BP51+BY51+AL51+BT51</f>
        <v>671.0409376976188</v>
      </c>
      <c r="I51" s="145">
        <f>COUNTA(L51,Q51,AD51,AJ51,W51,AN51,AT51,AZ51,BR51,BJ51,BV51)</f>
        <v>2</v>
      </c>
      <c r="J51" s="145">
        <f>COUNTA(M51,N51,R51,S51,T51,X51,Y51,Z51,AA51,AE51,AF51,AG51,AK51,AO51,AP51,AQ51,AU51,AV51,AW51,BA51,BB51,BC51,BD51,BE51,BF51,BG51,BK51,BL51,BM51,BN51,BO51,BS51,BW51,BX51)</f>
        <v>9</v>
      </c>
      <c r="K51" s="139"/>
      <c r="L51" s="94"/>
      <c r="M51" s="140"/>
      <c r="N51" s="142"/>
      <c r="O51" s="141"/>
      <c r="P51" s="310"/>
      <c r="Q51" s="94"/>
      <c r="R51" s="140"/>
      <c r="S51" s="140"/>
      <c r="T51" s="142"/>
      <c r="U51" s="143"/>
      <c r="V51" s="310"/>
      <c r="W51" s="94" t="s">
        <v>61</v>
      </c>
      <c r="X51" s="140" t="s">
        <v>26</v>
      </c>
      <c r="Y51" s="140" t="s">
        <v>25</v>
      </c>
      <c r="Z51" s="140">
        <v>1</v>
      </c>
      <c r="AA51" s="142">
        <v>1</v>
      </c>
      <c r="AB51" s="163">
        <v>285.20599913279625</v>
      </c>
      <c r="AC51" s="310"/>
      <c r="AD51" s="94"/>
      <c r="AE51" s="140"/>
      <c r="AF51" s="140"/>
      <c r="AG51" s="142"/>
      <c r="AH51" s="163"/>
      <c r="AI51" s="310"/>
      <c r="AJ51" s="94"/>
      <c r="AK51" s="142"/>
      <c r="AL51" s="163"/>
      <c r="AM51" s="310"/>
      <c r="AN51" s="94"/>
      <c r="AO51" s="140"/>
      <c r="AP51" s="140"/>
      <c r="AQ51" s="142"/>
      <c r="AR51" s="163"/>
      <c r="AS51" s="310"/>
      <c r="AT51" s="94"/>
      <c r="AU51" s="140"/>
      <c r="AV51" s="140"/>
      <c r="AW51" s="142"/>
      <c r="AX51" s="143"/>
      <c r="AY51" s="310"/>
      <c r="AZ51" s="94"/>
      <c r="BA51" s="140"/>
      <c r="BB51" s="140"/>
      <c r="BC51" s="140"/>
      <c r="BD51" s="140"/>
      <c r="BE51" s="140"/>
      <c r="BF51" s="140"/>
      <c r="BG51" s="142"/>
      <c r="BH51" s="143"/>
      <c r="BI51" s="310"/>
      <c r="BJ51" s="94" t="s">
        <v>61</v>
      </c>
      <c r="BK51" s="140">
        <v>4</v>
      </c>
      <c r="BL51" s="140" t="s">
        <v>25</v>
      </c>
      <c r="BM51" s="140">
        <v>4</v>
      </c>
      <c r="BN51" s="140">
        <v>4</v>
      </c>
      <c r="BO51" s="142">
        <v>3</v>
      </c>
      <c r="BP51" s="143">
        <v>385.83493856482249</v>
      </c>
      <c r="BQ51" s="310"/>
      <c r="BR51" s="94"/>
      <c r="BS51" s="142"/>
      <c r="BT51" s="143"/>
      <c r="BU51" s="310"/>
      <c r="BV51" s="94"/>
      <c r="BW51" s="140"/>
      <c r="BX51" s="142"/>
      <c r="BY51" s="164"/>
      <c r="BZ51" s="165"/>
    </row>
    <row r="52" spans="1:78" s="166" customFormat="1" ht="12.75" hidden="1" customHeight="1" x14ac:dyDescent="0.25">
      <c r="A52" s="19">
        <v>14</v>
      </c>
      <c r="B52" s="91" t="s">
        <v>35</v>
      </c>
      <c r="C52" s="302">
        <v>49</v>
      </c>
      <c r="D52" s="20" t="s">
        <v>341</v>
      </c>
      <c r="E52" s="92" t="s">
        <v>604</v>
      </c>
      <c r="F52" s="93"/>
      <c r="G52" s="145">
        <f>AX52+AR52+AH52+U52+O52+AB52+AL52</f>
        <v>341.45293596321125</v>
      </c>
      <c r="H52" s="301">
        <f>AX52+AR52+AH52+U52+O52+AB52+BH52+BP52+BY52+AL52+BT52</f>
        <v>667.8295703098072</v>
      </c>
      <c r="I52" s="145">
        <f>COUNTA(L52,Q52,AD52,AJ52,W52,AN52,AT52,AZ52,BR52,BJ52,BV52)</f>
        <v>2</v>
      </c>
      <c r="J52" s="145">
        <f>COUNTA(M52,N52,R52,S52,T52,X52,Y52,Z52,AA52,AE52,AF52,AG52,AK52,AO52,AP52,AQ52,AU52,AV52,AW52,BA52,BB52,BC52,BD52,BE52,BF52,BG52,BK52,BL52,BM52,BN52,BO52,BS52,BW52,BX52)</f>
        <v>9</v>
      </c>
      <c r="K52" s="139"/>
      <c r="L52" s="94"/>
      <c r="M52" s="140"/>
      <c r="N52" s="142"/>
      <c r="O52" s="141"/>
      <c r="P52" s="310"/>
      <c r="Q52" s="94"/>
      <c r="R52" s="140"/>
      <c r="S52" s="140"/>
      <c r="T52" s="142"/>
      <c r="U52" s="143"/>
      <c r="V52" s="310"/>
      <c r="W52" s="94" t="s">
        <v>61</v>
      </c>
      <c r="X52" s="140">
        <v>1</v>
      </c>
      <c r="Y52" s="140">
        <v>1</v>
      </c>
      <c r="Z52" s="140" t="s">
        <v>25</v>
      </c>
      <c r="AA52" s="142">
        <v>3</v>
      </c>
      <c r="AB52" s="163">
        <v>341.45293596321125</v>
      </c>
      <c r="AC52" s="310"/>
      <c r="AD52" s="94"/>
      <c r="AE52" s="140"/>
      <c r="AF52" s="140"/>
      <c r="AG52" s="142"/>
      <c r="AH52" s="163"/>
      <c r="AI52" s="310"/>
      <c r="AJ52" s="94"/>
      <c r="AK52" s="142"/>
      <c r="AL52" s="163"/>
      <c r="AM52" s="310"/>
      <c r="AN52" s="94"/>
      <c r="AO52" s="140"/>
      <c r="AP52" s="140"/>
      <c r="AQ52" s="142"/>
      <c r="AR52" s="163"/>
      <c r="AS52" s="310"/>
      <c r="AT52" s="94"/>
      <c r="AU52" s="140"/>
      <c r="AV52" s="140"/>
      <c r="AW52" s="142"/>
      <c r="AX52" s="143"/>
      <c r="AY52" s="310"/>
      <c r="AZ52" s="94"/>
      <c r="BA52" s="140"/>
      <c r="BB52" s="140"/>
      <c r="BC52" s="140"/>
      <c r="BD52" s="140"/>
      <c r="BE52" s="140"/>
      <c r="BF52" s="140"/>
      <c r="BG52" s="142"/>
      <c r="BH52" s="143"/>
      <c r="BI52" s="310"/>
      <c r="BJ52" s="94" t="s">
        <v>61</v>
      </c>
      <c r="BK52" s="140">
        <v>8</v>
      </c>
      <c r="BL52" s="140">
        <v>3</v>
      </c>
      <c r="BM52" s="140">
        <v>7</v>
      </c>
      <c r="BN52" s="140">
        <v>7</v>
      </c>
      <c r="BO52" s="142">
        <v>4</v>
      </c>
      <c r="BP52" s="143">
        <v>326.37663434659589</v>
      </c>
      <c r="BQ52" s="310"/>
      <c r="BR52" s="94"/>
      <c r="BS52" s="142"/>
      <c r="BT52" s="143"/>
      <c r="BU52" s="310"/>
      <c r="BV52" s="94"/>
      <c r="BW52" s="140"/>
      <c r="BX52" s="142"/>
      <c r="BY52" s="164"/>
      <c r="BZ52" s="165"/>
    </row>
    <row r="53" spans="1:78" s="166" customFormat="1" ht="12.75" customHeight="1" x14ac:dyDescent="0.25">
      <c r="A53" s="19">
        <v>22</v>
      </c>
      <c r="B53" s="91" t="s">
        <v>36</v>
      </c>
      <c r="C53" s="91">
        <v>376</v>
      </c>
      <c r="D53" s="20" t="s">
        <v>314</v>
      </c>
      <c r="E53" s="92" t="s">
        <v>348</v>
      </c>
      <c r="F53" s="93"/>
      <c r="G53" s="145">
        <f>AX53+AR53+AH53+U53+O53+AB53+AL53</f>
        <v>431.57217965681377</v>
      </c>
      <c r="H53" s="301">
        <f>AX53+AR53+AH53+U53+O53+AB53+BH53+BP53+BY53+AL53+BT53</f>
        <v>655.65972737217282</v>
      </c>
      <c r="I53" s="145">
        <f>COUNTA(L53,Q53,AD53,AJ53,W53,AN53,AT53,AZ53,BR53,BJ53,BV53)</f>
        <v>4</v>
      </c>
      <c r="J53" s="145">
        <f>COUNTA(M53,N53,R53,S53,T53,X53,Y53,Z53,AA53,AE53,AF53,AG53,AK53,AO53,AP53,AQ53,AU53,AV53,AW53,BA53,BB53,BC53,BD53,BE53,BF53,BG53,BK53,BL53,BM53,BN53,BO53,BS53,BW53,BX53)</f>
        <v>14</v>
      </c>
      <c r="K53" s="139"/>
      <c r="L53" s="94"/>
      <c r="M53" s="140"/>
      <c r="N53" s="142"/>
      <c r="O53" s="141"/>
      <c r="P53" s="310"/>
      <c r="Q53" s="94"/>
      <c r="R53" s="140"/>
      <c r="S53" s="140"/>
      <c r="T53" s="142"/>
      <c r="U53" s="143"/>
      <c r="V53" s="310"/>
      <c r="W53" s="94" t="s">
        <v>59</v>
      </c>
      <c r="X53" s="140">
        <v>6</v>
      </c>
      <c r="Y53" s="140">
        <v>6</v>
      </c>
      <c r="Z53" s="140">
        <v>8</v>
      </c>
      <c r="AA53" s="142">
        <v>9</v>
      </c>
      <c r="AB53" s="163">
        <v>179.31825014007222</v>
      </c>
      <c r="AC53" s="310"/>
      <c r="AD53" s="94" t="s">
        <v>36</v>
      </c>
      <c r="AE53" s="140">
        <v>5</v>
      </c>
      <c r="AF53" s="140">
        <v>7</v>
      </c>
      <c r="AG53" s="142">
        <v>13</v>
      </c>
      <c r="AH53" s="163">
        <v>252.25392951674158</v>
      </c>
      <c r="AI53" s="310"/>
      <c r="AJ53" s="94"/>
      <c r="AK53" s="142"/>
      <c r="AL53" s="163"/>
      <c r="AM53" s="310"/>
      <c r="AN53" s="94"/>
      <c r="AO53" s="140"/>
      <c r="AP53" s="140"/>
      <c r="AQ53" s="142"/>
      <c r="AR53" s="163"/>
      <c r="AS53" s="310"/>
      <c r="AT53" s="94"/>
      <c r="AU53" s="140"/>
      <c r="AV53" s="140"/>
      <c r="AW53" s="142"/>
      <c r="AX53" s="143"/>
      <c r="AY53" s="310"/>
      <c r="AZ53" s="94"/>
      <c r="BA53" s="140"/>
      <c r="BB53" s="140"/>
      <c r="BC53" s="140"/>
      <c r="BD53" s="140"/>
      <c r="BE53" s="140"/>
      <c r="BF53" s="140"/>
      <c r="BG53" s="142"/>
      <c r="BH53" s="143"/>
      <c r="BI53" s="310"/>
      <c r="BJ53" s="94" t="s">
        <v>59</v>
      </c>
      <c r="BK53" s="140">
        <v>11</v>
      </c>
      <c r="BL53" s="140" t="s">
        <v>25</v>
      </c>
      <c r="BM53" s="140" t="s">
        <v>25</v>
      </c>
      <c r="BN53" s="140">
        <v>11</v>
      </c>
      <c r="BO53" s="142">
        <v>11</v>
      </c>
      <c r="BP53" s="143">
        <v>72.334950800076626</v>
      </c>
      <c r="BQ53" s="310"/>
      <c r="BR53" s="94"/>
      <c r="BS53" s="142"/>
      <c r="BT53" s="143"/>
      <c r="BU53" s="310"/>
      <c r="BV53" s="94" t="s">
        <v>59</v>
      </c>
      <c r="BW53" s="140">
        <v>8</v>
      </c>
      <c r="BX53" s="142">
        <v>7</v>
      </c>
      <c r="BY53" s="164">
        <v>151.75259691528245</v>
      </c>
      <c r="BZ53" s="165"/>
    </row>
    <row r="54" spans="1:78" s="166" customFormat="1" ht="12.75" hidden="1" customHeight="1" x14ac:dyDescent="0.25">
      <c r="A54" s="19">
        <v>15</v>
      </c>
      <c r="B54" s="91" t="s">
        <v>35</v>
      </c>
      <c r="C54" s="91" t="s">
        <v>594</v>
      </c>
      <c r="D54" s="20" t="s">
        <v>169</v>
      </c>
      <c r="E54" s="92" t="s">
        <v>170</v>
      </c>
      <c r="F54" s="93"/>
      <c r="G54" s="145">
        <f>AX54+AR54+AH54+U54+O54+AB54+AL54</f>
        <v>377.03037561203843</v>
      </c>
      <c r="H54" s="301">
        <f>AX54+AR54+AH54+U54+O54+AB54+BH54+BP54+BY54+AL54+BT54</f>
        <v>632.52057286223965</v>
      </c>
      <c r="I54" s="145">
        <f>COUNTA(L54,Q54,AD54,AJ54,W54,AN54,AT54,AZ54,BR54,BJ54,BV54)</f>
        <v>2</v>
      </c>
      <c r="J54" s="145">
        <f>COUNTA(M54,N54,R54,S54,T54,X54,Y54,Z54,AA54,AE54,AF54,AG54,AK54,AO54,AP54,AQ54,AU54,AV54,AW54,BA54,BB54,BC54,BD54,BE54,BF54,BG54,BK54,BL54,BM54,BN54,BO54,BS54,BW54,BX54)</f>
        <v>9</v>
      </c>
      <c r="K54" s="139"/>
      <c r="L54" s="94"/>
      <c r="M54" s="140"/>
      <c r="N54" s="142"/>
      <c r="O54" s="141"/>
      <c r="P54" s="310"/>
      <c r="Q54" s="94"/>
      <c r="R54" s="140"/>
      <c r="S54" s="140"/>
      <c r="T54" s="142"/>
      <c r="U54" s="143"/>
      <c r="V54" s="310"/>
      <c r="W54" s="94" t="s">
        <v>58</v>
      </c>
      <c r="X54" s="140">
        <v>3</v>
      </c>
      <c r="Y54" s="140">
        <v>2</v>
      </c>
      <c r="Z54" s="140">
        <v>1</v>
      </c>
      <c r="AA54" s="142">
        <v>3</v>
      </c>
      <c r="AB54" s="163">
        <v>377.03037561203843</v>
      </c>
      <c r="AC54" s="310"/>
      <c r="AD54" s="94"/>
      <c r="AE54" s="140"/>
      <c r="AF54" s="140"/>
      <c r="AG54" s="142"/>
      <c r="AH54" s="163"/>
      <c r="AI54" s="310"/>
      <c r="AJ54" s="94"/>
      <c r="AK54" s="142"/>
      <c r="AL54" s="163"/>
      <c r="AM54" s="310"/>
      <c r="AN54" s="94"/>
      <c r="AO54" s="140"/>
      <c r="AP54" s="140"/>
      <c r="AQ54" s="142"/>
      <c r="AR54" s="163"/>
      <c r="AS54" s="310"/>
      <c r="AT54" s="94"/>
      <c r="AU54" s="140"/>
      <c r="AV54" s="140"/>
      <c r="AW54" s="142"/>
      <c r="AX54" s="143"/>
      <c r="AY54" s="310"/>
      <c r="AZ54" s="94"/>
      <c r="BA54" s="140"/>
      <c r="BB54" s="140"/>
      <c r="BC54" s="140"/>
      <c r="BD54" s="140"/>
      <c r="BE54" s="140"/>
      <c r="BF54" s="140"/>
      <c r="BG54" s="142"/>
      <c r="BH54" s="143"/>
      <c r="BI54" s="310"/>
      <c r="BJ54" s="94" t="s">
        <v>58</v>
      </c>
      <c r="BK54" s="140">
        <v>6</v>
      </c>
      <c r="BL54" s="140">
        <v>3</v>
      </c>
      <c r="BM54" s="140">
        <v>4</v>
      </c>
      <c r="BN54" s="140">
        <v>5</v>
      </c>
      <c r="BO54" s="142">
        <v>7</v>
      </c>
      <c r="BP54" s="143">
        <v>255.49019725020125</v>
      </c>
      <c r="BQ54" s="310"/>
      <c r="BR54" s="94"/>
      <c r="BS54" s="142"/>
      <c r="BT54" s="143"/>
      <c r="BU54" s="310"/>
      <c r="BV54" s="94"/>
      <c r="BW54" s="140"/>
      <c r="BX54" s="142"/>
      <c r="BY54" s="164"/>
      <c r="BZ54" s="165"/>
    </row>
    <row r="55" spans="1:78" s="166" customFormat="1" ht="12.75" hidden="1" customHeight="1" x14ac:dyDescent="0.25">
      <c r="A55" s="19">
        <v>12</v>
      </c>
      <c r="B55" s="91" t="s">
        <v>37</v>
      </c>
      <c r="C55" s="91" t="s">
        <v>655</v>
      </c>
      <c r="D55" s="20" t="s">
        <v>145</v>
      </c>
      <c r="E55" s="92" t="s">
        <v>181</v>
      </c>
      <c r="F55" s="93"/>
      <c r="G55" s="145">
        <f>AX55+AR55+AH55+U55+O55+AB55+AL55</f>
        <v>0</v>
      </c>
      <c r="H55" s="301">
        <f>AX55+AR55+AH55+U55+O55+AB55+BH55+BP55+BY55+AL55+BT55</f>
        <v>625.84442178086999</v>
      </c>
      <c r="I55" s="145">
        <f>COUNTA(L55,Q55,AD55,AJ55,W55,AN55,AT55,AZ55,BR55,BJ55,BV55)</f>
        <v>3</v>
      </c>
      <c r="J55" s="145">
        <f>COUNTA(M55,N55,R55,S55,T55,X55,Y55,Z55,AA55,AE55,AF55,AG55,AK55,AO55,AP55,AQ55,AU55,AV55,AW55,BA55,BB55,BC55,BD55,BE55,BF55,BG55,BK55,BL55,BM55,BN55,BO55,BS55,BW55,BX55)</f>
        <v>8</v>
      </c>
      <c r="K55" s="139"/>
      <c r="L55" s="94"/>
      <c r="M55" s="140"/>
      <c r="N55" s="142"/>
      <c r="O55" s="141"/>
      <c r="P55" s="310"/>
      <c r="Q55" s="94"/>
      <c r="R55" s="140"/>
      <c r="S55" s="140"/>
      <c r="T55" s="142"/>
      <c r="U55" s="143"/>
      <c r="V55" s="310"/>
      <c r="W55" s="94"/>
      <c r="X55" s="140"/>
      <c r="Y55" s="140"/>
      <c r="Z55" s="140"/>
      <c r="AA55" s="142"/>
      <c r="AB55" s="163"/>
      <c r="AC55" s="310"/>
      <c r="AD55" s="94"/>
      <c r="AE55" s="140"/>
      <c r="AF55" s="140"/>
      <c r="AG55" s="142"/>
      <c r="AH55" s="163"/>
      <c r="AI55" s="310"/>
      <c r="AJ55" s="94"/>
      <c r="AK55" s="142"/>
      <c r="AL55" s="163"/>
      <c r="AM55" s="310"/>
      <c r="AN55" s="94"/>
      <c r="AO55" s="140"/>
      <c r="AP55" s="140"/>
      <c r="AQ55" s="142"/>
      <c r="AR55" s="163"/>
      <c r="AS55" s="310"/>
      <c r="AT55" s="94"/>
      <c r="AU55" s="140"/>
      <c r="AV55" s="140"/>
      <c r="AW55" s="142"/>
      <c r="AX55" s="143"/>
      <c r="AY55" s="310"/>
      <c r="AZ55" s="94"/>
      <c r="BA55" s="140"/>
      <c r="BB55" s="140"/>
      <c r="BC55" s="140"/>
      <c r="BD55" s="140"/>
      <c r="BE55" s="140"/>
      <c r="BF55" s="140"/>
      <c r="BG55" s="142"/>
      <c r="BH55" s="143"/>
      <c r="BI55" s="310"/>
      <c r="BJ55" s="94" t="s">
        <v>64</v>
      </c>
      <c r="BK55" s="140">
        <v>2</v>
      </c>
      <c r="BL55" s="140">
        <v>6</v>
      </c>
      <c r="BM55" s="140">
        <v>2</v>
      </c>
      <c r="BN55" s="140">
        <v>2</v>
      </c>
      <c r="BO55" s="142">
        <v>2</v>
      </c>
      <c r="BP55" s="143">
        <v>483.58951978015716</v>
      </c>
      <c r="BQ55" s="310"/>
      <c r="BR55" s="94" t="s">
        <v>37</v>
      </c>
      <c r="BS55" s="142" t="s">
        <v>433</v>
      </c>
      <c r="BT55" s="143">
        <v>142.25490200071283</v>
      </c>
      <c r="BU55" s="310"/>
      <c r="BV55" s="94" t="s">
        <v>63</v>
      </c>
      <c r="BW55" s="140" t="s">
        <v>26</v>
      </c>
      <c r="BX55" s="142" t="s">
        <v>26</v>
      </c>
      <c r="BY55" s="164">
        <v>0</v>
      </c>
      <c r="BZ55" s="165"/>
    </row>
    <row r="56" spans="1:78" s="166" customFormat="1" ht="12.75" customHeight="1" x14ac:dyDescent="0.25">
      <c r="A56" s="19">
        <v>23</v>
      </c>
      <c r="B56" s="91" t="s">
        <v>36</v>
      </c>
      <c r="C56" s="91">
        <v>2112</v>
      </c>
      <c r="D56" s="20" t="s">
        <v>474</v>
      </c>
      <c r="E56" s="92" t="s">
        <v>570</v>
      </c>
      <c r="F56" s="93"/>
      <c r="G56" s="145">
        <f>AX56+AR56+AH56+U56+O56+AB56+AL56</f>
        <v>290.88643834802156</v>
      </c>
      <c r="H56" s="301">
        <f>AX56+AR56+AH56+U56+O56+AB56+BH56+BP56+BY56+AL56+BT56</f>
        <v>620.970911284355</v>
      </c>
      <c r="I56" s="145">
        <f>COUNTA(L56,Q56,AD56,AJ56,W56,AN56,AT56,AZ56,BR56,BJ56,BV56)</f>
        <v>3</v>
      </c>
      <c r="J56" s="145">
        <f>COUNTA(M56,N56,R56,S56,T56,X56,Y56,Z56,AA56,AE56,AF56,AG56,AK56,AO56,AP56,AQ56,AU56,AV56,AW56,BA56,BB56,BC56,BD56,BE56,BF56,BG56,BK56,BL56,BM56,BN56,BO56,BS56,BW56,BX56)</f>
        <v>11</v>
      </c>
      <c r="K56" s="139"/>
      <c r="L56" s="94"/>
      <c r="M56" s="140"/>
      <c r="N56" s="142"/>
      <c r="O56" s="141"/>
      <c r="P56" s="310"/>
      <c r="Q56" s="94"/>
      <c r="R56" s="140"/>
      <c r="S56" s="140"/>
      <c r="T56" s="142"/>
      <c r="U56" s="143"/>
      <c r="V56" s="310"/>
      <c r="W56" s="94" t="s">
        <v>317</v>
      </c>
      <c r="X56" s="140">
        <v>2</v>
      </c>
      <c r="Y56" s="140">
        <v>2</v>
      </c>
      <c r="Z56" s="140" t="s">
        <v>25</v>
      </c>
      <c r="AA56" s="142">
        <v>3</v>
      </c>
      <c r="AB56" s="163">
        <v>290.88643834802156</v>
      </c>
      <c r="AC56" s="310"/>
      <c r="AD56" s="94"/>
      <c r="AE56" s="140"/>
      <c r="AF56" s="140"/>
      <c r="AG56" s="142"/>
      <c r="AH56" s="163"/>
      <c r="AI56" s="310"/>
      <c r="AJ56" s="94"/>
      <c r="AK56" s="142"/>
      <c r="AL56" s="163"/>
      <c r="AM56" s="310"/>
      <c r="AN56" s="94"/>
      <c r="AO56" s="140"/>
      <c r="AP56" s="140"/>
      <c r="AQ56" s="142"/>
      <c r="AR56" s="163"/>
      <c r="AS56" s="310"/>
      <c r="AT56" s="94"/>
      <c r="AU56" s="140"/>
      <c r="AV56" s="140"/>
      <c r="AW56" s="142"/>
      <c r="AX56" s="143"/>
      <c r="AY56" s="310"/>
      <c r="AZ56" s="94"/>
      <c r="BA56" s="140"/>
      <c r="BB56" s="140"/>
      <c r="BC56" s="140"/>
      <c r="BD56" s="140"/>
      <c r="BE56" s="140"/>
      <c r="BF56" s="140"/>
      <c r="BG56" s="142"/>
      <c r="BH56" s="143"/>
      <c r="BI56" s="310"/>
      <c r="BJ56" s="94" t="s">
        <v>641</v>
      </c>
      <c r="BK56" s="140" t="s">
        <v>25</v>
      </c>
      <c r="BL56" s="140">
        <v>5</v>
      </c>
      <c r="BM56" s="140">
        <v>9</v>
      </c>
      <c r="BN56" s="140" t="s">
        <v>25</v>
      </c>
      <c r="BO56" s="142" t="s">
        <v>25</v>
      </c>
      <c r="BP56" s="143">
        <v>127.33937431123282</v>
      </c>
      <c r="BQ56" s="310"/>
      <c r="BR56" s="94"/>
      <c r="BS56" s="142"/>
      <c r="BT56" s="143"/>
      <c r="BU56" s="310"/>
      <c r="BV56" s="94" t="s">
        <v>702</v>
      </c>
      <c r="BW56" s="140">
        <v>3</v>
      </c>
      <c r="BX56" s="142">
        <v>2</v>
      </c>
      <c r="BY56" s="164">
        <v>202.74509862510064</v>
      </c>
      <c r="BZ56" s="165"/>
    </row>
    <row r="57" spans="1:78" s="166" customFormat="1" ht="12.75" customHeight="1" x14ac:dyDescent="0.25">
      <c r="A57" s="19">
        <v>24</v>
      </c>
      <c r="B57" s="91" t="s">
        <v>36</v>
      </c>
      <c r="C57" s="91" t="s">
        <v>634</v>
      </c>
      <c r="D57" s="20" t="s">
        <v>134</v>
      </c>
      <c r="E57" s="92" t="s">
        <v>635</v>
      </c>
      <c r="F57" s="93"/>
      <c r="G57" s="145">
        <f>AX57+AR57+AH57+U57+O57+AB57+AL57</f>
        <v>288.43181179205067</v>
      </c>
      <c r="H57" s="301">
        <f>AX57+AR57+AH57+U57+O57+AB57+BH57+BP57+BY57+AL57+BT57</f>
        <v>613.69704227870511</v>
      </c>
      <c r="I57" s="145">
        <f>COUNTA(L57,Q57,AD57,AJ57,W57,AN57,AT57,AZ57,BR57,BJ57,BV57)</f>
        <v>4</v>
      </c>
      <c r="J57" s="145">
        <f>COUNTA(M57,N57,R57,S57,T57,X57,Y57,Z57,AA57,AE57,AF57,AG57,AK57,AO57,AP57,AQ57,AU57,AV57,AW57,BA57,BB57,BC57,BD57,BE57,BF57,BG57,BK57,BL57,BM57,BN57,BO57,BS57,BW57,BX57)</f>
        <v>11</v>
      </c>
      <c r="K57" s="139"/>
      <c r="L57" s="94"/>
      <c r="M57" s="140"/>
      <c r="N57" s="142"/>
      <c r="O57" s="141"/>
      <c r="P57" s="310"/>
      <c r="Q57" s="94"/>
      <c r="R57" s="140"/>
      <c r="S57" s="140"/>
      <c r="T57" s="142"/>
      <c r="U57" s="143"/>
      <c r="V57" s="310"/>
      <c r="W57" s="94"/>
      <c r="X57" s="140"/>
      <c r="Y57" s="140"/>
      <c r="Z57" s="140"/>
      <c r="AA57" s="142"/>
      <c r="AB57" s="163"/>
      <c r="AC57" s="310"/>
      <c r="AD57" s="94" t="s">
        <v>36</v>
      </c>
      <c r="AE57" s="140">
        <v>12</v>
      </c>
      <c r="AF57" s="140">
        <v>6</v>
      </c>
      <c r="AG57" s="142">
        <v>3</v>
      </c>
      <c r="AH57" s="163">
        <v>288.43181179205067</v>
      </c>
      <c r="AI57" s="310"/>
      <c r="AJ57" s="94"/>
      <c r="AK57" s="142"/>
      <c r="AL57" s="163"/>
      <c r="AM57" s="310"/>
      <c r="AN57" s="94"/>
      <c r="AO57" s="140"/>
      <c r="AP57" s="140"/>
      <c r="AQ57" s="142"/>
      <c r="AR57" s="163"/>
      <c r="AS57" s="310"/>
      <c r="AT57" s="94"/>
      <c r="AU57" s="140"/>
      <c r="AV57" s="140"/>
      <c r="AW57" s="142"/>
      <c r="AX57" s="143"/>
      <c r="AY57" s="310"/>
      <c r="AZ57" s="94"/>
      <c r="BA57" s="140"/>
      <c r="BB57" s="140"/>
      <c r="BC57" s="140"/>
      <c r="BD57" s="140"/>
      <c r="BE57" s="140"/>
      <c r="BF57" s="140"/>
      <c r="BG57" s="142"/>
      <c r="BH57" s="143"/>
      <c r="BI57" s="310"/>
      <c r="BJ57" s="94" t="s">
        <v>60</v>
      </c>
      <c r="BK57" s="140">
        <v>4</v>
      </c>
      <c r="BL57" s="140" t="s">
        <v>25</v>
      </c>
      <c r="BM57" s="140" t="s">
        <v>25</v>
      </c>
      <c r="BN57" s="140">
        <v>4</v>
      </c>
      <c r="BO57" s="142">
        <v>4</v>
      </c>
      <c r="BP57" s="143">
        <v>174.53650195120844</v>
      </c>
      <c r="BQ57" s="310"/>
      <c r="BR57" s="94" t="s">
        <v>60</v>
      </c>
      <c r="BS57" s="142" t="s">
        <v>443</v>
      </c>
      <c r="BT57" s="143">
        <v>37.29239563571457</v>
      </c>
      <c r="BU57" s="310"/>
      <c r="BV57" s="94" t="s">
        <v>60</v>
      </c>
      <c r="BW57" s="140">
        <v>3</v>
      </c>
      <c r="BX57" s="142" t="s">
        <v>26</v>
      </c>
      <c r="BY57" s="164">
        <v>113.43633289973147</v>
      </c>
      <c r="BZ57" s="165"/>
    </row>
    <row r="58" spans="1:78" s="166" customFormat="1" ht="12.75" hidden="1" customHeight="1" x14ac:dyDescent="0.25">
      <c r="A58" s="19">
        <v>16</v>
      </c>
      <c r="B58" s="91" t="s">
        <v>35</v>
      </c>
      <c r="C58" s="91" t="s">
        <v>368</v>
      </c>
      <c r="D58" s="20" t="s">
        <v>161</v>
      </c>
      <c r="E58" s="92" t="s">
        <v>369</v>
      </c>
      <c r="F58" s="93"/>
      <c r="G58" s="145">
        <f>AX58+AR58+AH58+U58+O58+AB58+AL58</f>
        <v>339.08803163490836</v>
      </c>
      <c r="H58" s="301">
        <f>AX58+AR58+AH58+U58+O58+AB58+BH58+BP58+BY58+AL58+BT58</f>
        <v>600.85770094406905</v>
      </c>
      <c r="I58" s="145">
        <f>COUNTA(L58,Q58,AD58,AJ58,W58,AN58,AT58,AZ58,BR58,BJ58,BV58)</f>
        <v>7</v>
      </c>
      <c r="J58" s="145">
        <f>COUNTA(M58,N58,R58,S58,T58,X58,Y58,Z58,AA58,AE58,AF58,AG58,AK58,AO58,AP58,AQ58,AU58,AV58,AW58,BA58,BB58,BC58,BD58,BE58,BF58,BG58,BK58,BL58,BM58,BN58,BO58,BS58,BW58,BX58)</f>
        <v>19</v>
      </c>
      <c r="K58" s="139"/>
      <c r="L58" s="94" t="s">
        <v>12</v>
      </c>
      <c r="M58" s="140">
        <v>5</v>
      </c>
      <c r="N58" s="142">
        <v>5</v>
      </c>
      <c r="O58" s="141">
        <v>74.58479127142914</v>
      </c>
      <c r="P58" s="310"/>
      <c r="Q58" s="94" t="s">
        <v>35</v>
      </c>
      <c r="R58" s="140" t="s">
        <v>25</v>
      </c>
      <c r="S58" s="140">
        <v>6</v>
      </c>
      <c r="T58" s="142">
        <v>6</v>
      </c>
      <c r="U58" s="143">
        <v>99.993873660829991</v>
      </c>
      <c r="V58" s="310"/>
      <c r="W58" s="94"/>
      <c r="X58" s="140"/>
      <c r="Y58" s="140"/>
      <c r="Z58" s="140"/>
      <c r="AA58" s="142"/>
      <c r="AB58" s="163"/>
      <c r="AC58" s="310"/>
      <c r="AD58" s="94" t="s">
        <v>35</v>
      </c>
      <c r="AE58" s="140" t="s">
        <v>26</v>
      </c>
      <c r="AF58" s="140">
        <v>7</v>
      </c>
      <c r="AG58" s="142">
        <v>7</v>
      </c>
      <c r="AH58" s="163">
        <v>28.571428571428569</v>
      </c>
      <c r="AI58" s="310"/>
      <c r="AJ58" s="94"/>
      <c r="AK58" s="142"/>
      <c r="AL58" s="163"/>
      <c r="AM58" s="310"/>
      <c r="AN58" s="94" t="s">
        <v>35</v>
      </c>
      <c r="AO58" s="140">
        <v>5</v>
      </c>
      <c r="AP58" s="140">
        <v>4</v>
      </c>
      <c r="AQ58" s="142">
        <v>3</v>
      </c>
      <c r="AR58" s="163">
        <v>135.93793813122065</v>
      </c>
      <c r="AS58" s="310"/>
      <c r="AT58" s="94"/>
      <c r="AU58" s="140"/>
      <c r="AV58" s="140"/>
      <c r="AW58" s="142"/>
      <c r="AX58" s="143"/>
      <c r="AY58" s="310"/>
      <c r="AZ58" s="94"/>
      <c r="BA58" s="140"/>
      <c r="BB58" s="140"/>
      <c r="BC58" s="140"/>
      <c r="BD58" s="140"/>
      <c r="BE58" s="140"/>
      <c r="BF58" s="140"/>
      <c r="BG58" s="142"/>
      <c r="BH58" s="143"/>
      <c r="BI58" s="310"/>
      <c r="BJ58" s="94" t="s">
        <v>61</v>
      </c>
      <c r="BK58" s="140">
        <v>9</v>
      </c>
      <c r="BL58" s="140">
        <v>5</v>
      </c>
      <c r="BM58" s="140">
        <v>8</v>
      </c>
      <c r="BN58" s="140">
        <v>9</v>
      </c>
      <c r="BO58" s="142">
        <v>6</v>
      </c>
      <c r="BP58" s="143">
        <v>215.56518697048722</v>
      </c>
      <c r="BQ58" s="310"/>
      <c r="BR58" s="94" t="s">
        <v>35</v>
      </c>
      <c r="BS58" s="142" t="s">
        <v>25</v>
      </c>
      <c r="BT58" s="143">
        <v>14.285714285714285</v>
      </c>
      <c r="BU58" s="310"/>
      <c r="BV58" s="94" t="s">
        <v>119</v>
      </c>
      <c r="BW58" s="140">
        <v>6</v>
      </c>
      <c r="BX58" s="142" t="s">
        <v>27</v>
      </c>
      <c r="BY58" s="164">
        <v>31.91876805295923</v>
      </c>
      <c r="BZ58" s="165"/>
    </row>
    <row r="59" spans="1:78" s="166" customFormat="1" ht="12.75" customHeight="1" x14ac:dyDescent="0.25">
      <c r="A59" s="19">
        <v>25</v>
      </c>
      <c r="B59" s="91" t="s">
        <v>36</v>
      </c>
      <c r="C59" s="91">
        <v>62</v>
      </c>
      <c r="D59" s="20" t="s">
        <v>109</v>
      </c>
      <c r="E59" s="92" t="s">
        <v>627</v>
      </c>
      <c r="F59" s="93"/>
      <c r="G59" s="145">
        <f>AX59+AR59+AH59+U59+O59+AB59+AL59</f>
        <v>170.5416957817734</v>
      </c>
      <c r="H59" s="301">
        <f>AX59+AR59+AH59+U59+O59+AB59+BH59+BP59+BY59+AL59+BT59</f>
        <v>597.20820361403287</v>
      </c>
      <c r="I59" s="145">
        <f>COUNTA(L59,Q59,AD59,AJ59,W59,AN59,AT59,AZ59,BR59,BJ59,BV59)</f>
        <v>3</v>
      </c>
      <c r="J59" s="145">
        <f>COUNTA(M59,N59,R59,S59,T59,X59,Y59,Z59,AA59,AE59,AF59,AG59,AK59,AO59,AP59,AQ59,AU59,AV59,AW59,BA59,BB59,BC59,BD59,BE59,BF59,BG59,BK59,BL59,BM59,BN59,BO59,BS59,BW59,BX59)</f>
        <v>11</v>
      </c>
      <c r="K59" s="139"/>
      <c r="L59" s="94"/>
      <c r="M59" s="140"/>
      <c r="N59" s="142"/>
      <c r="O59" s="141"/>
      <c r="P59" s="310"/>
      <c r="Q59" s="94"/>
      <c r="R59" s="140"/>
      <c r="S59" s="140"/>
      <c r="T59" s="142"/>
      <c r="U59" s="143"/>
      <c r="V59" s="310"/>
      <c r="W59" s="94" t="s">
        <v>59</v>
      </c>
      <c r="X59" s="140" t="s">
        <v>27</v>
      </c>
      <c r="Y59" s="140">
        <v>7</v>
      </c>
      <c r="Z59" s="140">
        <v>5</v>
      </c>
      <c r="AA59" s="142">
        <v>7</v>
      </c>
      <c r="AB59" s="163">
        <v>170.5416957817734</v>
      </c>
      <c r="AC59" s="310"/>
      <c r="AD59" s="94"/>
      <c r="AE59" s="140"/>
      <c r="AF59" s="140"/>
      <c r="AG59" s="142"/>
      <c r="AH59" s="163"/>
      <c r="AI59" s="310"/>
      <c r="AJ59" s="94"/>
      <c r="AK59" s="142"/>
      <c r="AL59" s="163"/>
      <c r="AM59" s="310"/>
      <c r="AN59" s="94"/>
      <c r="AO59" s="140"/>
      <c r="AP59" s="140"/>
      <c r="AQ59" s="142"/>
      <c r="AR59" s="163"/>
      <c r="AS59" s="310"/>
      <c r="AT59" s="94"/>
      <c r="AU59" s="140"/>
      <c r="AV59" s="140"/>
      <c r="AW59" s="142"/>
      <c r="AX59" s="143"/>
      <c r="AY59" s="310"/>
      <c r="AZ59" s="94"/>
      <c r="BA59" s="140"/>
      <c r="BB59" s="140"/>
      <c r="BC59" s="140"/>
      <c r="BD59" s="140"/>
      <c r="BE59" s="140"/>
      <c r="BF59" s="140"/>
      <c r="BG59" s="142"/>
      <c r="BH59" s="143"/>
      <c r="BI59" s="310"/>
      <c r="BJ59" s="94" t="s">
        <v>59</v>
      </c>
      <c r="BK59" s="140">
        <v>4</v>
      </c>
      <c r="BL59" s="140">
        <v>9</v>
      </c>
      <c r="BM59" s="140">
        <v>6</v>
      </c>
      <c r="BN59" s="140">
        <v>9</v>
      </c>
      <c r="BO59" s="142">
        <v>9</v>
      </c>
      <c r="BP59" s="143">
        <v>290.98170634376044</v>
      </c>
      <c r="BQ59" s="310"/>
      <c r="BR59" s="94"/>
      <c r="BS59" s="142"/>
      <c r="BT59" s="143"/>
      <c r="BU59" s="310"/>
      <c r="BV59" s="94" t="s">
        <v>59</v>
      </c>
      <c r="BW59" s="140">
        <v>6</v>
      </c>
      <c r="BX59" s="142">
        <v>11</v>
      </c>
      <c r="BY59" s="164">
        <v>135.68480148849903</v>
      </c>
      <c r="BZ59" s="165"/>
    </row>
    <row r="60" spans="1:78" s="166" customFormat="1" ht="12.75" customHeight="1" x14ac:dyDescent="0.25">
      <c r="A60" s="19">
        <v>26</v>
      </c>
      <c r="B60" s="91" t="s">
        <v>36</v>
      </c>
      <c r="C60" s="91">
        <v>464</v>
      </c>
      <c r="D60" s="20" t="s">
        <v>199</v>
      </c>
      <c r="E60" s="92" t="s">
        <v>319</v>
      </c>
      <c r="F60" s="93"/>
      <c r="G60" s="145">
        <f>AX60+AR60+AH60+U60+O60+AB60+AL60</f>
        <v>0</v>
      </c>
      <c r="H60" s="301">
        <f>AX60+AR60+AH60+U60+O60+AB60+BH60+BP60+BY60+AL60+BT60</f>
        <v>582.07283072959342</v>
      </c>
      <c r="I60" s="145">
        <f>COUNTA(L60,Q60,AD60,AJ60,W60,AN60,AT60,AZ60,BR60,BJ60,BV60)</f>
        <v>3</v>
      </c>
      <c r="J60" s="145">
        <f>COUNTA(M60,N60,R60,S60,T60,X60,Y60,Z60,AA60,AE60,AF60,AG60,AK60,AO60,AP60,AQ60,AU60,AV60,AW60,BA60,BB60,BC60,BD60,BE60,BF60,BG60,BK60,BL60,BM60,BN60,BO60,BS60,BW60,BX60)</f>
        <v>8</v>
      </c>
      <c r="K60" s="139"/>
      <c r="L60" s="94"/>
      <c r="M60" s="140"/>
      <c r="N60" s="142"/>
      <c r="O60" s="141"/>
      <c r="P60" s="310"/>
      <c r="Q60" s="94"/>
      <c r="R60" s="140"/>
      <c r="S60" s="140"/>
      <c r="T60" s="142"/>
      <c r="U60" s="143"/>
      <c r="V60" s="310"/>
      <c r="W60" s="94"/>
      <c r="X60" s="140"/>
      <c r="Y60" s="140"/>
      <c r="Z60" s="140"/>
      <c r="AA60" s="142"/>
      <c r="AB60" s="163"/>
      <c r="AC60" s="310"/>
      <c r="AD60" s="94"/>
      <c r="AE60" s="140"/>
      <c r="AF60" s="140"/>
      <c r="AG60" s="142"/>
      <c r="AH60" s="163"/>
      <c r="AI60" s="310"/>
      <c r="AJ60" s="94"/>
      <c r="AK60" s="142"/>
      <c r="AL60" s="163"/>
      <c r="AM60" s="310"/>
      <c r="AN60" s="94"/>
      <c r="AO60" s="140"/>
      <c r="AP60" s="140"/>
      <c r="AQ60" s="142"/>
      <c r="AR60" s="163"/>
      <c r="AS60" s="310"/>
      <c r="AT60" s="94"/>
      <c r="AU60" s="140"/>
      <c r="AV60" s="140"/>
      <c r="AW60" s="142"/>
      <c r="AX60" s="143"/>
      <c r="AY60" s="310"/>
      <c r="AZ60" s="94"/>
      <c r="BA60" s="140"/>
      <c r="BB60" s="140"/>
      <c r="BC60" s="140"/>
      <c r="BD60" s="140"/>
      <c r="BE60" s="140"/>
      <c r="BF60" s="140"/>
      <c r="BG60" s="142"/>
      <c r="BH60" s="143"/>
      <c r="BI60" s="310"/>
      <c r="BJ60" s="94" t="s">
        <v>641</v>
      </c>
      <c r="BK60" s="140">
        <v>6</v>
      </c>
      <c r="BL60" s="140">
        <v>3</v>
      </c>
      <c r="BM60" s="140">
        <v>5</v>
      </c>
      <c r="BN60" s="140">
        <v>6</v>
      </c>
      <c r="BO60" s="142">
        <v>5</v>
      </c>
      <c r="BP60" s="143">
        <v>378.43181179205067</v>
      </c>
      <c r="BQ60" s="310"/>
      <c r="BR60" s="94" t="s">
        <v>59</v>
      </c>
      <c r="BS60" s="142" t="s">
        <v>441</v>
      </c>
      <c r="BT60" s="143">
        <v>58.80456295278406</v>
      </c>
      <c r="BU60" s="310"/>
      <c r="BV60" s="94" t="s">
        <v>710</v>
      </c>
      <c r="BW60" s="140">
        <v>6</v>
      </c>
      <c r="BX60" s="142">
        <v>2</v>
      </c>
      <c r="BY60" s="164">
        <v>144.83645598475871</v>
      </c>
      <c r="BZ60" s="165"/>
    </row>
    <row r="61" spans="1:78" s="166" customFormat="1" ht="12.75" customHeight="1" x14ac:dyDescent="0.25">
      <c r="A61" s="19">
        <v>27</v>
      </c>
      <c r="B61" s="91" t="s">
        <v>36</v>
      </c>
      <c r="C61" s="91">
        <v>16</v>
      </c>
      <c r="D61" s="20" t="s">
        <v>126</v>
      </c>
      <c r="E61" s="92" t="s">
        <v>224</v>
      </c>
      <c r="F61" s="93"/>
      <c r="G61" s="145">
        <f>AX61+AR61+AH61+U61+O61+AB61+AL61</f>
        <v>481.98597677816787</v>
      </c>
      <c r="H61" s="301">
        <f>AX61+AR61+AH61+U61+O61+AB61+BH61+BP61+BY61+AL61+BT61</f>
        <v>573.43891274137911</v>
      </c>
      <c r="I61" s="145">
        <f>COUNTA(L61,Q61,AD61,AJ61,W61,AN61,AT61,AZ61,BR61,BJ61,BV61)</f>
        <v>3</v>
      </c>
      <c r="J61" s="145">
        <f>COUNTA(M61,N61,R61,S61,T61,X61,Y61,Z61,AA61,AE61,AF61,AG61,AK61,AO61,AP61,AQ61,AU61,AV61,AW61,BA61,BB61,BC61,BD61,BE61,BF61,BG61,BK61,BL61,BM61,BN61,BO61,BS61,BW61,BX61)</f>
        <v>8</v>
      </c>
      <c r="K61" s="139"/>
      <c r="L61" s="94"/>
      <c r="M61" s="140"/>
      <c r="N61" s="142"/>
      <c r="O61" s="141"/>
      <c r="P61" s="310"/>
      <c r="Q61" s="94" t="s">
        <v>59</v>
      </c>
      <c r="R61" s="140">
        <v>2</v>
      </c>
      <c r="S61" s="140">
        <v>1</v>
      </c>
      <c r="T61" s="142">
        <v>3</v>
      </c>
      <c r="U61" s="143">
        <v>305.93793813122062</v>
      </c>
      <c r="V61" s="310"/>
      <c r="W61" s="94"/>
      <c r="X61" s="140"/>
      <c r="Y61" s="140"/>
      <c r="Z61" s="140"/>
      <c r="AA61" s="142"/>
      <c r="AB61" s="163"/>
      <c r="AC61" s="310"/>
      <c r="AD61" s="94" t="s">
        <v>36</v>
      </c>
      <c r="AE61" s="140">
        <v>13</v>
      </c>
      <c r="AF61" s="140">
        <v>13</v>
      </c>
      <c r="AG61" s="142">
        <v>9</v>
      </c>
      <c r="AH61" s="163">
        <v>176.04803864694725</v>
      </c>
      <c r="AI61" s="310"/>
      <c r="AJ61" s="94"/>
      <c r="AK61" s="142"/>
      <c r="AL61" s="163"/>
      <c r="AM61" s="310"/>
      <c r="AN61" s="94"/>
      <c r="AO61" s="140"/>
      <c r="AP61" s="140"/>
      <c r="AQ61" s="142"/>
      <c r="AR61" s="163"/>
      <c r="AS61" s="310"/>
      <c r="AT61" s="94"/>
      <c r="AU61" s="140"/>
      <c r="AV61" s="140"/>
      <c r="AW61" s="142"/>
      <c r="AX61" s="143"/>
      <c r="AY61" s="310"/>
      <c r="AZ61" s="94"/>
      <c r="BA61" s="140"/>
      <c r="BB61" s="140"/>
      <c r="BC61" s="140"/>
      <c r="BD61" s="140"/>
      <c r="BE61" s="140"/>
      <c r="BF61" s="140"/>
      <c r="BG61" s="142"/>
      <c r="BH61" s="143"/>
      <c r="BI61" s="310"/>
      <c r="BJ61" s="94"/>
      <c r="BK61" s="140"/>
      <c r="BL61" s="140"/>
      <c r="BM61" s="140"/>
      <c r="BN61" s="140"/>
      <c r="BO61" s="142"/>
      <c r="BP61" s="143"/>
      <c r="BQ61" s="310"/>
      <c r="BR61" s="94"/>
      <c r="BS61" s="142"/>
      <c r="BT61" s="143"/>
      <c r="BU61" s="310"/>
      <c r="BV61" s="94" t="s">
        <v>59</v>
      </c>
      <c r="BW61" s="140">
        <v>12</v>
      </c>
      <c r="BX61" s="142">
        <v>10</v>
      </c>
      <c r="BY61" s="164">
        <v>91.452935963211232</v>
      </c>
      <c r="BZ61" s="165"/>
    </row>
    <row r="62" spans="1:78" s="166" customFormat="1" ht="12.75" hidden="1" customHeight="1" x14ac:dyDescent="0.25">
      <c r="A62" s="19">
        <v>17</v>
      </c>
      <c r="B62" s="91" t="s">
        <v>35</v>
      </c>
      <c r="C62" s="91" t="s">
        <v>216</v>
      </c>
      <c r="D62" s="20" t="s">
        <v>112</v>
      </c>
      <c r="E62" s="92" t="s">
        <v>306</v>
      </c>
      <c r="F62" s="93"/>
      <c r="G62" s="145">
        <f>AX62+AR62+AH62+U62+O62+AB62+AL62</f>
        <v>0</v>
      </c>
      <c r="H62" s="301">
        <f>AX62+AR62+AH62+U62+O62+AB62+BH62+BP62+BY62+AL62+BT62</f>
        <v>551.90870059087808</v>
      </c>
      <c r="I62" s="145">
        <f>COUNTA(L62,Q62,AD62,AJ62,W62,AN62,AT62,AZ62,BR62,BJ62,BV62)</f>
        <v>3</v>
      </c>
      <c r="J62" s="145">
        <f>COUNTA(M62,N62,R62,S62,T62,X62,Y62,Z62,AA62,AE62,AF62,AG62,AK62,AO62,AP62,AQ62,AU62,AV62,AW62,BA62,BB62,BC62,BD62,BE62,BF62,BG62,BK62,BL62,BM62,BN62,BO62,BS62,BW62,BX62)</f>
        <v>8</v>
      </c>
      <c r="K62" s="139"/>
      <c r="L62" s="94"/>
      <c r="M62" s="140"/>
      <c r="N62" s="142"/>
      <c r="O62" s="141"/>
      <c r="P62" s="310"/>
      <c r="Q62" s="94"/>
      <c r="R62" s="140"/>
      <c r="S62" s="140"/>
      <c r="T62" s="142"/>
      <c r="U62" s="143"/>
      <c r="V62" s="310"/>
      <c r="W62" s="94"/>
      <c r="X62" s="140"/>
      <c r="Y62" s="140"/>
      <c r="Z62" s="140"/>
      <c r="AA62" s="142"/>
      <c r="AB62" s="163"/>
      <c r="AC62" s="310"/>
      <c r="AD62" s="94"/>
      <c r="AE62" s="140"/>
      <c r="AF62" s="140"/>
      <c r="AG62" s="142"/>
      <c r="AH62" s="163"/>
      <c r="AI62" s="310"/>
      <c r="AJ62" s="94"/>
      <c r="AK62" s="142"/>
      <c r="AL62" s="163"/>
      <c r="AM62" s="310"/>
      <c r="AN62" s="94"/>
      <c r="AO62" s="140"/>
      <c r="AP62" s="140"/>
      <c r="AQ62" s="142"/>
      <c r="AR62" s="163"/>
      <c r="AS62" s="310"/>
      <c r="AT62" s="94"/>
      <c r="AU62" s="140"/>
      <c r="AV62" s="140"/>
      <c r="AW62" s="142"/>
      <c r="AX62" s="143"/>
      <c r="AY62" s="310"/>
      <c r="AZ62" s="94"/>
      <c r="BA62" s="140"/>
      <c r="BB62" s="140"/>
      <c r="BC62" s="140"/>
      <c r="BD62" s="140"/>
      <c r="BE62" s="140"/>
      <c r="BF62" s="140"/>
      <c r="BG62" s="142"/>
      <c r="BH62" s="143"/>
      <c r="BI62" s="310"/>
      <c r="BJ62" s="94" t="s">
        <v>58</v>
      </c>
      <c r="BK62" s="140">
        <v>3</v>
      </c>
      <c r="BL62" s="140">
        <v>6</v>
      </c>
      <c r="BM62" s="140">
        <v>6</v>
      </c>
      <c r="BN62" s="140">
        <v>4</v>
      </c>
      <c r="BO62" s="142">
        <v>2</v>
      </c>
      <c r="BP62" s="143">
        <v>335.87739430819096</v>
      </c>
      <c r="BQ62" s="310"/>
      <c r="BR62" s="94" t="s">
        <v>35</v>
      </c>
      <c r="BS62" s="142" t="s">
        <v>26</v>
      </c>
      <c r="BT62" s="143">
        <v>0</v>
      </c>
      <c r="BU62" s="310"/>
      <c r="BV62" s="94" t="s">
        <v>58</v>
      </c>
      <c r="BW62" s="140">
        <v>1</v>
      </c>
      <c r="BX62" s="142">
        <v>5</v>
      </c>
      <c r="BY62" s="164">
        <v>216.03130628268713</v>
      </c>
      <c r="BZ62" s="165"/>
    </row>
    <row r="63" spans="1:78" s="166" customFormat="1" ht="12.75" customHeight="1" x14ac:dyDescent="0.25">
      <c r="A63" s="19">
        <v>28</v>
      </c>
      <c r="B63" s="91" t="s">
        <v>36</v>
      </c>
      <c r="C63" s="91" t="s">
        <v>718</v>
      </c>
      <c r="D63" s="20" t="s">
        <v>111</v>
      </c>
      <c r="E63" s="92" t="s">
        <v>203</v>
      </c>
      <c r="F63" s="93"/>
      <c r="G63" s="145">
        <f>AX63+AR63+AH63+U63+O63+AB63+AL63</f>
        <v>0</v>
      </c>
      <c r="H63" s="301">
        <f>AX63+AR63+AH63+U63+O63+AB63+BH63+BP63+BY63+AL63+BT63</f>
        <v>545.38676038502672</v>
      </c>
      <c r="I63" s="145">
        <f>COUNTA(L63,Q63,AD63,AJ63,W63,AN63,AT63,AZ63,BR63,BJ63,BV63)</f>
        <v>3</v>
      </c>
      <c r="J63" s="145">
        <f>COUNTA(M63,N63,R63,S63,T63,X63,Y63,Z63,AA63,AE63,AF63,AG63,AK63,AO63,AP63,AQ63,AU63,AV63,AW63,BA63,BB63,BC63,BD63,BE63,BF63,BG63,BK63,BL63,BM63,BN63,BO63,BS63,BW63,BX63)</f>
        <v>8</v>
      </c>
      <c r="K63" s="139"/>
      <c r="L63" s="94"/>
      <c r="M63" s="140"/>
      <c r="N63" s="142"/>
      <c r="O63" s="141"/>
      <c r="P63" s="310"/>
      <c r="Q63" s="94"/>
      <c r="R63" s="140"/>
      <c r="S63" s="140"/>
      <c r="T63" s="142"/>
      <c r="U63" s="143"/>
      <c r="V63" s="310"/>
      <c r="W63" s="94"/>
      <c r="X63" s="140"/>
      <c r="Y63" s="140"/>
      <c r="Z63" s="140"/>
      <c r="AA63" s="142"/>
      <c r="AB63" s="163"/>
      <c r="AC63" s="310"/>
      <c r="AD63" s="94"/>
      <c r="AE63" s="140"/>
      <c r="AF63" s="140"/>
      <c r="AG63" s="142"/>
      <c r="AH63" s="163"/>
      <c r="AI63" s="310"/>
      <c r="AJ63" s="94"/>
      <c r="AK63" s="142"/>
      <c r="AL63" s="163"/>
      <c r="AM63" s="310"/>
      <c r="AN63" s="94"/>
      <c r="AO63" s="140"/>
      <c r="AP63" s="140"/>
      <c r="AQ63" s="142"/>
      <c r="AR63" s="163"/>
      <c r="AS63" s="310"/>
      <c r="AT63" s="94"/>
      <c r="AU63" s="140"/>
      <c r="AV63" s="140"/>
      <c r="AW63" s="142"/>
      <c r="AX63" s="143"/>
      <c r="AY63" s="310"/>
      <c r="AZ63" s="94"/>
      <c r="BA63" s="140"/>
      <c r="BB63" s="140"/>
      <c r="BC63" s="140"/>
      <c r="BD63" s="140"/>
      <c r="BE63" s="140"/>
      <c r="BF63" s="140"/>
      <c r="BG63" s="142"/>
      <c r="BH63" s="143"/>
      <c r="BI63" s="310"/>
      <c r="BJ63" s="94" t="s">
        <v>60</v>
      </c>
      <c r="BK63" s="140">
        <v>3</v>
      </c>
      <c r="BL63" s="140" t="s">
        <v>25</v>
      </c>
      <c r="BM63" s="140">
        <v>3</v>
      </c>
      <c r="BN63" s="140">
        <v>3</v>
      </c>
      <c r="BO63" s="142">
        <v>3</v>
      </c>
      <c r="BP63" s="143">
        <v>304.36974992327129</v>
      </c>
      <c r="BQ63" s="310"/>
      <c r="BR63" s="94" t="s">
        <v>60</v>
      </c>
      <c r="BS63" s="142" t="s">
        <v>441</v>
      </c>
      <c r="BT63" s="143">
        <v>58.80456295278406</v>
      </c>
      <c r="BU63" s="310"/>
      <c r="BV63" s="94" t="s">
        <v>119</v>
      </c>
      <c r="BW63" s="140">
        <v>2</v>
      </c>
      <c r="BX63" s="142">
        <v>4</v>
      </c>
      <c r="BY63" s="164">
        <v>182.21244750897137</v>
      </c>
      <c r="BZ63" s="165"/>
    </row>
    <row r="64" spans="1:78" s="166" customFormat="1" ht="12.75" hidden="1" customHeight="1" x14ac:dyDescent="0.25">
      <c r="A64" s="19">
        <v>18</v>
      </c>
      <c r="B64" s="91" t="s">
        <v>35</v>
      </c>
      <c r="C64" s="91" t="s">
        <v>291</v>
      </c>
      <c r="D64" s="20" t="s">
        <v>102</v>
      </c>
      <c r="E64" s="92" t="s">
        <v>344</v>
      </c>
      <c r="F64" s="93"/>
      <c r="G64" s="145">
        <f>AX64+AR64+AH64+U64+O64+AB64+AL64</f>
        <v>431.50108074697323</v>
      </c>
      <c r="H64" s="301">
        <f>AX64+AR64+AH64+U64+O64+AB64+BH64+BP64+BY64+AL64+BT64</f>
        <v>543.70462933890212</v>
      </c>
      <c r="I64" s="145">
        <f>COUNTA(L64,Q64,AD64,AJ64,W64,AN64,AT64,AZ64,BR64,BJ64,BV64)</f>
        <v>5</v>
      </c>
      <c r="J64" s="145">
        <f>COUNTA(M64,N64,R64,S64,T64,X64,Y64,Z64,AA64,AE64,AF64,AG64,AK64,AO64,AP64,AQ64,AU64,AV64,AW64,BA64,BB64,BC64,BD64,BE64,BF64,BG64,BK64,BL64,BM64,BN64,BO64,BS64,BW64,BX64)</f>
        <v>16</v>
      </c>
      <c r="K64" s="139"/>
      <c r="L64" s="94"/>
      <c r="M64" s="140"/>
      <c r="N64" s="142"/>
      <c r="O64" s="141"/>
      <c r="P64" s="310"/>
      <c r="Q64" s="94" t="s">
        <v>35</v>
      </c>
      <c r="R64" s="140">
        <v>4</v>
      </c>
      <c r="S64" s="140">
        <v>4</v>
      </c>
      <c r="T64" s="142">
        <v>4</v>
      </c>
      <c r="U64" s="143">
        <v>232.65449934959719</v>
      </c>
      <c r="V64" s="310"/>
      <c r="W64" s="94"/>
      <c r="X64" s="140"/>
      <c r="Y64" s="140"/>
      <c r="Z64" s="140"/>
      <c r="AA64" s="142"/>
      <c r="AB64" s="163"/>
      <c r="AC64" s="310"/>
      <c r="AD64" s="94" t="s">
        <v>35</v>
      </c>
      <c r="AE64" s="140">
        <v>6</v>
      </c>
      <c r="AF64" s="140">
        <v>5</v>
      </c>
      <c r="AG64" s="142">
        <v>6</v>
      </c>
      <c r="AH64" s="163">
        <v>114.0010807469732</v>
      </c>
      <c r="AI64" s="310"/>
      <c r="AJ64" s="94"/>
      <c r="AK64" s="142"/>
      <c r="AL64" s="163"/>
      <c r="AM64" s="310"/>
      <c r="AN64" s="94" t="s">
        <v>35</v>
      </c>
      <c r="AO64" s="140">
        <v>4</v>
      </c>
      <c r="AP64" s="140" t="s">
        <v>131</v>
      </c>
      <c r="AQ64" s="142" t="s">
        <v>131</v>
      </c>
      <c r="AR64" s="163">
        <v>84.845500650402812</v>
      </c>
      <c r="AS64" s="310"/>
      <c r="AT64" s="94"/>
      <c r="AU64" s="140"/>
      <c r="AV64" s="140"/>
      <c r="AW64" s="142"/>
      <c r="AX64" s="143"/>
      <c r="AY64" s="310"/>
      <c r="AZ64" s="94"/>
      <c r="BA64" s="140"/>
      <c r="BB64" s="140"/>
      <c r="BC64" s="140"/>
      <c r="BD64" s="140"/>
      <c r="BE64" s="140"/>
      <c r="BF64" s="140"/>
      <c r="BG64" s="142"/>
      <c r="BH64" s="143"/>
      <c r="BI64" s="310"/>
      <c r="BJ64" s="94" t="s">
        <v>61</v>
      </c>
      <c r="BK64" s="140">
        <v>6</v>
      </c>
      <c r="BL64" s="140" t="s">
        <v>25</v>
      </c>
      <c r="BM64" s="140" t="s">
        <v>25</v>
      </c>
      <c r="BN64" s="140" t="s">
        <v>25</v>
      </c>
      <c r="BO64" s="142" t="s">
        <v>25</v>
      </c>
      <c r="BP64" s="143">
        <v>101.09243748081782</v>
      </c>
      <c r="BQ64" s="310"/>
      <c r="BR64" s="94"/>
      <c r="BS64" s="142"/>
      <c r="BT64" s="143"/>
      <c r="BU64" s="310"/>
      <c r="BV64" s="94" t="s">
        <v>61</v>
      </c>
      <c r="BW64" s="140" t="s">
        <v>25</v>
      </c>
      <c r="BX64" s="142" t="s">
        <v>26</v>
      </c>
      <c r="BY64" s="164">
        <v>11.111111111111111</v>
      </c>
      <c r="BZ64" s="165"/>
    </row>
    <row r="65" spans="1:78" s="166" customFormat="1" ht="12.75" hidden="1" customHeight="1" x14ac:dyDescent="0.25">
      <c r="A65" s="19">
        <v>13</v>
      </c>
      <c r="B65" s="91" t="s">
        <v>37</v>
      </c>
      <c r="C65" s="91" t="s">
        <v>578</v>
      </c>
      <c r="D65" s="20" t="s">
        <v>335</v>
      </c>
      <c r="E65" s="92" t="s">
        <v>579</v>
      </c>
      <c r="F65" s="93"/>
      <c r="G65" s="145">
        <f>AX65+AR65+AH65+U65+O65+AB65+AL65</f>
        <v>0</v>
      </c>
      <c r="H65" s="301">
        <f>AX65+AR65+AH65+U65+O65+AB65+BH65+BP65+BY65+AL65+BT65</f>
        <v>539.23421575414216</v>
      </c>
      <c r="I65" s="145">
        <f>COUNTA(L65,Q65,AD65,AJ65,W65,AN65,AT65,AZ65,BR65,BJ65,BV65)</f>
        <v>2</v>
      </c>
      <c r="J65" s="145">
        <f>COUNTA(M65,N65,R65,S65,T65,X65,Y65,Z65,AA65,AE65,AF65,AG65,AK65,AO65,AP65,AQ65,AU65,AV65,AW65,BA65,BB65,BC65,BD65,BE65,BF65,BG65,BK65,BL65,BM65,BN65,BO65,BS65,BW65,BX65)</f>
        <v>7</v>
      </c>
      <c r="K65" s="139"/>
      <c r="L65" s="94"/>
      <c r="M65" s="140"/>
      <c r="N65" s="142"/>
      <c r="O65" s="141"/>
      <c r="P65" s="310"/>
      <c r="Q65" s="94"/>
      <c r="R65" s="140"/>
      <c r="S65" s="140"/>
      <c r="T65" s="142"/>
      <c r="U65" s="143"/>
      <c r="V65" s="310"/>
      <c r="W65" s="94"/>
      <c r="X65" s="140"/>
      <c r="Y65" s="140"/>
      <c r="Z65" s="140"/>
      <c r="AA65" s="142"/>
      <c r="AB65" s="163"/>
      <c r="AC65" s="310"/>
      <c r="AD65" s="94"/>
      <c r="AE65" s="140"/>
      <c r="AF65" s="140"/>
      <c r="AG65" s="142"/>
      <c r="AH65" s="163"/>
      <c r="AI65" s="310"/>
      <c r="AJ65" s="94"/>
      <c r="AK65" s="142"/>
      <c r="AL65" s="163"/>
      <c r="AM65" s="310"/>
      <c r="AN65" s="94"/>
      <c r="AO65" s="140"/>
      <c r="AP65" s="140"/>
      <c r="AQ65" s="142"/>
      <c r="AR65" s="163"/>
      <c r="AS65" s="310"/>
      <c r="AT65" s="94"/>
      <c r="AU65" s="140"/>
      <c r="AV65" s="140"/>
      <c r="AW65" s="142"/>
      <c r="AX65" s="143"/>
      <c r="AY65" s="310"/>
      <c r="AZ65" s="94"/>
      <c r="BA65" s="140"/>
      <c r="BB65" s="140"/>
      <c r="BC65" s="140"/>
      <c r="BD65" s="140"/>
      <c r="BE65" s="140"/>
      <c r="BF65" s="140"/>
      <c r="BG65" s="142"/>
      <c r="BH65" s="143"/>
      <c r="BI65" s="310"/>
      <c r="BJ65" s="94" t="s">
        <v>63</v>
      </c>
      <c r="BK65" s="140">
        <v>3</v>
      </c>
      <c r="BL65" s="140">
        <v>5</v>
      </c>
      <c r="BM65" s="140">
        <v>7</v>
      </c>
      <c r="BN65" s="140">
        <v>2</v>
      </c>
      <c r="BO65" s="142">
        <v>2</v>
      </c>
      <c r="BP65" s="143">
        <v>380.11204548366914</v>
      </c>
      <c r="BQ65" s="310"/>
      <c r="BR65" s="94"/>
      <c r="BS65" s="142"/>
      <c r="BT65" s="143"/>
      <c r="BU65" s="310"/>
      <c r="BV65" s="94" t="s">
        <v>119</v>
      </c>
      <c r="BW65" s="140">
        <v>4</v>
      </c>
      <c r="BX65" s="142">
        <v>3</v>
      </c>
      <c r="BY65" s="164">
        <v>159.12217027047302</v>
      </c>
      <c r="BZ65" s="165"/>
    </row>
    <row r="66" spans="1:78" s="166" customFormat="1" ht="12.75" customHeight="1" x14ac:dyDescent="0.25">
      <c r="A66" s="19">
        <v>29</v>
      </c>
      <c r="B66" s="91" t="s">
        <v>36</v>
      </c>
      <c r="C66" s="91" t="s">
        <v>270</v>
      </c>
      <c r="D66" s="20" t="s">
        <v>271</v>
      </c>
      <c r="E66" s="92" t="s">
        <v>272</v>
      </c>
      <c r="F66" s="93"/>
      <c r="G66" s="145">
        <f>AX66+AR66+AH66+U66+O66+AB66+AL66</f>
        <v>537.28025824710483</v>
      </c>
      <c r="H66" s="301">
        <f>AX66+AR66+AH66+U66+O66+AB66+BH66+BP66+BY66+AL66+BT66</f>
        <v>537.28025824710483</v>
      </c>
      <c r="I66" s="145">
        <f>COUNTA(L66,Q66,AD66,AJ66,W66,AN66,AT66,AZ66,BR66,BJ66,BV66)</f>
        <v>3</v>
      </c>
      <c r="J66" s="145">
        <f>COUNTA(M66,N66,R66,S66,T66,X66,Y66,Z66,AA66,AE66,AF66,AG66,AK66,AO66,AP66,AQ66,AU66,AV66,AW66,BA66,BB66,BC66,BD66,BE66,BF66,BG66,BK66,BL66,BM66,BN66,BO66,BS66,BW66,BX66)</f>
        <v>9</v>
      </c>
      <c r="K66" s="139"/>
      <c r="L66" s="94"/>
      <c r="M66" s="140"/>
      <c r="N66" s="142"/>
      <c r="O66" s="141"/>
      <c r="P66" s="310"/>
      <c r="Q66" s="94" t="s">
        <v>60</v>
      </c>
      <c r="R66" s="140" t="s">
        <v>25</v>
      </c>
      <c r="S66" s="140">
        <v>1</v>
      </c>
      <c r="T66" s="142">
        <v>3</v>
      </c>
      <c r="U66" s="143">
        <v>246.36802697972826</v>
      </c>
      <c r="V66" s="310"/>
      <c r="W66" s="94"/>
      <c r="X66" s="140"/>
      <c r="Y66" s="140"/>
      <c r="Z66" s="140"/>
      <c r="AA66" s="142"/>
      <c r="AB66" s="163"/>
      <c r="AC66" s="310"/>
      <c r="AD66" s="94" t="s">
        <v>36</v>
      </c>
      <c r="AE66" s="140">
        <v>11</v>
      </c>
      <c r="AF66" s="140">
        <v>11</v>
      </c>
      <c r="AG66" s="142">
        <v>5</v>
      </c>
      <c r="AH66" s="163">
        <v>236.06673061697373</v>
      </c>
      <c r="AI66" s="310"/>
      <c r="AJ66" s="94"/>
      <c r="AK66" s="142"/>
      <c r="AL66" s="163"/>
      <c r="AM66" s="310"/>
      <c r="AN66" s="94" t="s">
        <v>36</v>
      </c>
      <c r="AO66" s="140">
        <v>8</v>
      </c>
      <c r="AP66" s="140" t="s">
        <v>25</v>
      </c>
      <c r="AQ66" s="142" t="s">
        <v>131</v>
      </c>
      <c r="AR66" s="163">
        <v>54.845500650402819</v>
      </c>
      <c r="AS66" s="310"/>
      <c r="AT66" s="94"/>
      <c r="AU66" s="140"/>
      <c r="AV66" s="140"/>
      <c r="AW66" s="142"/>
      <c r="AX66" s="143"/>
      <c r="AY66" s="310"/>
      <c r="AZ66" s="94"/>
      <c r="BA66" s="140"/>
      <c r="BB66" s="140"/>
      <c r="BC66" s="140"/>
      <c r="BD66" s="140"/>
      <c r="BE66" s="140"/>
      <c r="BF66" s="140"/>
      <c r="BG66" s="142"/>
      <c r="BH66" s="143"/>
      <c r="BI66" s="310"/>
      <c r="BJ66" s="94"/>
      <c r="BK66" s="140"/>
      <c r="BL66" s="140"/>
      <c r="BM66" s="140"/>
      <c r="BN66" s="140"/>
      <c r="BO66" s="142"/>
      <c r="BP66" s="143"/>
      <c r="BQ66" s="310"/>
      <c r="BR66" s="94"/>
      <c r="BS66" s="142"/>
      <c r="BT66" s="143"/>
      <c r="BU66" s="310"/>
      <c r="BV66" s="94"/>
      <c r="BW66" s="140"/>
      <c r="BX66" s="142"/>
      <c r="BY66" s="164"/>
      <c r="BZ66" s="165"/>
    </row>
    <row r="67" spans="1:78" s="166" customFormat="1" ht="12.75" hidden="1" customHeight="1" x14ac:dyDescent="0.25">
      <c r="A67" s="19">
        <v>14</v>
      </c>
      <c r="B67" s="91" t="s">
        <v>37</v>
      </c>
      <c r="C67" s="91" t="s">
        <v>212</v>
      </c>
      <c r="D67" s="20" t="s">
        <v>122</v>
      </c>
      <c r="E67" s="92" t="s">
        <v>322</v>
      </c>
      <c r="F67" s="93"/>
      <c r="G67" s="145">
        <f>AX67+AR67+AH67+U67+O67+AB67+AL67</f>
        <v>211.34993639681312</v>
      </c>
      <c r="H67" s="301">
        <f>AX67+AR67+AH67+U67+O67+AB67+BH67+BP67+BY67+AL67+BT67</f>
        <v>510.46306200164202</v>
      </c>
      <c r="I67" s="145">
        <f>COUNTA(L67,Q67,AD67,AJ67,W67,AN67,AT67,AZ67,BR67,BJ67,BV67)</f>
        <v>2</v>
      </c>
      <c r="J67" s="145">
        <f>COUNTA(M67,N67,R67,S67,T67,X67,Y67,Z67,AA67,AE67,AF67,AG67,AK67,AO67,AP67,AQ67,AU67,AV67,AW67,BA67,BB67,BC67,BD67,BE67,BF67,BG67,BK67,BL67,BM67,BN67,BO67,BS67,BW67,BX67)</f>
        <v>9</v>
      </c>
      <c r="K67" s="139"/>
      <c r="L67" s="94"/>
      <c r="M67" s="140"/>
      <c r="N67" s="142"/>
      <c r="O67" s="141"/>
      <c r="P67" s="310"/>
      <c r="Q67" s="94"/>
      <c r="R67" s="140"/>
      <c r="S67" s="140"/>
      <c r="T67" s="142"/>
      <c r="U67" s="143"/>
      <c r="V67" s="310"/>
      <c r="W67" s="94" t="s">
        <v>63</v>
      </c>
      <c r="X67" s="140">
        <v>6</v>
      </c>
      <c r="Y67" s="140">
        <v>8</v>
      </c>
      <c r="Z67" s="140">
        <v>4</v>
      </c>
      <c r="AA67" s="142">
        <v>4</v>
      </c>
      <c r="AB67" s="163">
        <v>211.34993639681312</v>
      </c>
      <c r="AC67" s="310"/>
      <c r="AD67" s="94"/>
      <c r="AE67" s="140"/>
      <c r="AF67" s="140"/>
      <c r="AG67" s="142"/>
      <c r="AH67" s="163"/>
      <c r="AI67" s="310"/>
      <c r="AJ67" s="94"/>
      <c r="AK67" s="142"/>
      <c r="AL67" s="163"/>
      <c r="AM67" s="310"/>
      <c r="AN67" s="94"/>
      <c r="AO67" s="140"/>
      <c r="AP67" s="140"/>
      <c r="AQ67" s="142"/>
      <c r="AR67" s="163"/>
      <c r="AS67" s="310"/>
      <c r="AT67" s="94"/>
      <c r="AU67" s="140"/>
      <c r="AV67" s="140"/>
      <c r="AW67" s="142"/>
      <c r="AX67" s="143"/>
      <c r="AY67" s="310"/>
      <c r="AZ67" s="94"/>
      <c r="BA67" s="140"/>
      <c r="BB67" s="140"/>
      <c r="BC67" s="140"/>
      <c r="BD67" s="140"/>
      <c r="BE67" s="140"/>
      <c r="BF67" s="140"/>
      <c r="BG67" s="142"/>
      <c r="BH67" s="143"/>
      <c r="BI67" s="310"/>
      <c r="BJ67" s="94" t="s">
        <v>63</v>
      </c>
      <c r="BK67" s="140">
        <v>2</v>
      </c>
      <c r="BL67" s="140">
        <v>7</v>
      </c>
      <c r="BM67" s="140">
        <v>5</v>
      </c>
      <c r="BN67" s="140">
        <v>3</v>
      </c>
      <c r="BO67" s="142">
        <v>6</v>
      </c>
      <c r="BP67" s="143">
        <v>299.11312560482889</v>
      </c>
      <c r="BQ67" s="310"/>
      <c r="BR67" s="94"/>
      <c r="BS67" s="142"/>
      <c r="BT67" s="143"/>
      <c r="BU67" s="310"/>
      <c r="BV67" s="94"/>
      <c r="BW67" s="140"/>
      <c r="BX67" s="142"/>
      <c r="BY67" s="164"/>
      <c r="BZ67" s="165"/>
    </row>
    <row r="68" spans="1:78" s="166" customFormat="1" ht="12.75" hidden="1" customHeight="1" x14ac:dyDescent="0.25">
      <c r="A68" s="19">
        <v>19</v>
      </c>
      <c r="B68" s="91" t="s">
        <v>35</v>
      </c>
      <c r="C68" s="91">
        <v>9</v>
      </c>
      <c r="D68" s="20" t="s">
        <v>354</v>
      </c>
      <c r="E68" s="92" t="s">
        <v>355</v>
      </c>
      <c r="F68" s="93"/>
      <c r="G68" s="145">
        <f>AX68+AR68+AH68+U68+O68+AB68+AL68</f>
        <v>135.93793813122065</v>
      </c>
      <c r="H68" s="301">
        <f>AX68+AR68+AH68+U68+O68+AB68+BH68+BP68+BY68+AL68+BT68</f>
        <v>478.00522188060029</v>
      </c>
      <c r="I68" s="145">
        <f>COUNTA(L68,Q68,AD68,AJ68,W68,AN68,AT68,AZ68,BR68,BJ68,BV68)</f>
        <v>3</v>
      </c>
      <c r="J68" s="145">
        <f>COUNTA(M68,N68,R68,S68,T68,X68,Y68,Z68,AA68,AE68,AF68,AG68,AK68,AO68,AP68,AQ68,AU68,AV68,AW68,BA68,BB68,BC68,BD68,BE68,BF68,BG68,BK68,BL68,BM68,BN68,BO68,BS68,BW68,BX68)</f>
        <v>13</v>
      </c>
      <c r="K68" s="139"/>
      <c r="L68" s="94"/>
      <c r="M68" s="140"/>
      <c r="N68" s="142"/>
      <c r="O68" s="141"/>
      <c r="P68" s="310"/>
      <c r="Q68" s="94"/>
      <c r="R68" s="140"/>
      <c r="S68" s="140"/>
      <c r="T68" s="142"/>
      <c r="U68" s="143"/>
      <c r="V68" s="310"/>
      <c r="W68" s="94" t="s">
        <v>317</v>
      </c>
      <c r="X68" s="140" t="s">
        <v>26</v>
      </c>
      <c r="Y68" s="140">
        <v>3</v>
      </c>
      <c r="Z68" s="140" t="s">
        <v>25</v>
      </c>
      <c r="AA68" s="142">
        <v>4</v>
      </c>
      <c r="AB68" s="163">
        <v>135.93793813122065</v>
      </c>
      <c r="AC68" s="310"/>
      <c r="AD68" s="94"/>
      <c r="AE68" s="140"/>
      <c r="AF68" s="140"/>
      <c r="AG68" s="142"/>
      <c r="AH68" s="163"/>
      <c r="AI68" s="310"/>
      <c r="AJ68" s="94"/>
      <c r="AK68" s="142"/>
      <c r="AL68" s="163"/>
      <c r="AM68" s="310"/>
      <c r="AN68" s="94"/>
      <c r="AO68" s="140"/>
      <c r="AP68" s="140"/>
      <c r="AQ68" s="142"/>
      <c r="AR68" s="163"/>
      <c r="AS68" s="310"/>
      <c r="AT68" s="94"/>
      <c r="AU68" s="140"/>
      <c r="AV68" s="140"/>
      <c r="AW68" s="142"/>
      <c r="AX68" s="143"/>
      <c r="AY68" s="310"/>
      <c r="AZ68" s="94" t="s">
        <v>139</v>
      </c>
      <c r="BA68" s="140">
        <v>5</v>
      </c>
      <c r="BB68" s="140">
        <v>6</v>
      </c>
      <c r="BC68" s="140">
        <v>4</v>
      </c>
      <c r="BD68" s="140" t="s">
        <v>25</v>
      </c>
      <c r="BE68" s="140">
        <v>4</v>
      </c>
      <c r="BF68" s="140" t="s">
        <v>26</v>
      </c>
      <c r="BG68" s="142" t="s">
        <v>26</v>
      </c>
      <c r="BH68" s="143">
        <v>234.957546134072</v>
      </c>
      <c r="BI68" s="310"/>
      <c r="BJ68" s="94"/>
      <c r="BK68" s="140"/>
      <c r="BL68" s="140"/>
      <c r="BM68" s="140"/>
      <c r="BN68" s="140"/>
      <c r="BO68" s="142"/>
      <c r="BP68" s="143"/>
      <c r="BQ68" s="310"/>
      <c r="BR68" s="94"/>
      <c r="BS68" s="142"/>
      <c r="BT68" s="143"/>
      <c r="BU68" s="310"/>
      <c r="BV68" s="94" t="s">
        <v>61</v>
      </c>
      <c r="BW68" s="140">
        <v>7</v>
      </c>
      <c r="BX68" s="142">
        <v>5</v>
      </c>
      <c r="BY68" s="164">
        <v>107.10973761530759</v>
      </c>
      <c r="BZ68" s="165"/>
    </row>
    <row r="69" spans="1:78" s="166" customFormat="1" ht="12.75" hidden="1" customHeight="1" x14ac:dyDescent="0.25">
      <c r="A69" s="19">
        <v>15</v>
      </c>
      <c r="B69" s="91" t="s">
        <v>37</v>
      </c>
      <c r="C69" s="91" t="s">
        <v>434</v>
      </c>
      <c r="D69" s="20" t="s">
        <v>399</v>
      </c>
      <c r="E69" s="92" t="s">
        <v>400</v>
      </c>
      <c r="F69" s="93"/>
      <c r="G69" s="145">
        <f>AX69+AR69+AH69+U69+O69+AB69+AL69</f>
        <v>460.98083054755205</v>
      </c>
      <c r="H69" s="301">
        <f>AX69+AR69+AH69+U69+O69+AB69+BH69+BP69+BY69+AL69+BT69</f>
        <v>460.98083054755205</v>
      </c>
      <c r="I69" s="145">
        <f>COUNTA(L69,Q69,AD69,AJ69,W69,AN69,AT69,AZ69,BR69,BJ69,BV69)</f>
        <v>2</v>
      </c>
      <c r="J69" s="145">
        <f>COUNTA(M69,N69,R69,S69,T69,X69,Y69,Z69,AA69,AE69,AF69,AG69,AK69,AO69,AP69,AQ69,AU69,AV69,AW69,BA69,BB69,BC69,BD69,BE69,BF69,BG69,BK69,BL69,BM69,BN69,BO69,BS69,BW69,BX69)</f>
        <v>6</v>
      </c>
      <c r="K69" s="139"/>
      <c r="L69" s="94"/>
      <c r="M69" s="140"/>
      <c r="N69" s="142"/>
      <c r="O69" s="141"/>
      <c r="P69" s="310"/>
      <c r="Q69" s="94" t="s">
        <v>37</v>
      </c>
      <c r="R69" s="140">
        <v>1</v>
      </c>
      <c r="S69" s="140" t="s">
        <v>27</v>
      </c>
      <c r="T69" s="142">
        <v>1</v>
      </c>
      <c r="U69" s="143">
        <v>284.50980400142566</v>
      </c>
      <c r="V69" s="310"/>
      <c r="W69" s="94"/>
      <c r="X69" s="140"/>
      <c r="Y69" s="140"/>
      <c r="Z69" s="140"/>
      <c r="AA69" s="142"/>
      <c r="AB69" s="163"/>
      <c r="AC69" s="310"/>
      <c r="AD69" s="94" t="s">
        <v>37</v>
      </c>
      <c r="AE69" s="140">
        <v>5</v>
      </c>
      <c r="AF69" s="140">
        <v>6</v>
      </c>
      <c r="AG69" s="142" t="s">
        <v>26</v>
      </c>
      <c r="AH69" s="163">
        <v>176.47102654612638</v>
      </c>
      <c r="AI69" s="310"/>
      <c r="AJ69" s="94"/>
      <c r="AK69" s="142"/>
      <c r="AL69" s="163"/>
      <c r="AM69" s="310"/>
      <c r="AN69" s="94"/>
      <c r="AO69" s="140"/>
      <c r="AP69" s="140"/>
      <c r="AQ69" s="142"/>
      <c r="AR69" s="163"/>
      <c r="AS69" s="310"/>
      <c r="AT69" s="94"/>
      <c r="AU69" s="140"/>
      <c r="AV69" s="140"/>
      <c r="AW69" s="142"/>
      <c r="AX69" s="143"/>
      <c r="AY69" s="310"/>
      <c r="AZ69" s="94"/>
      <c r="BA69" s="140"/>
      <c r="BB69" s="140"/>
      <c r="BC69" s="140"/>
      <c r="BD69" s="140"/>
      <c r="BE69" s="140"/>
      <c r="BF69" s="140"/>
      <c r="BG69" s="142"/>
      <c r="BH69" s="143"/>
      <c r="BI69" s="310"/>
      <c r="BJ69" s="94"/>
      <c r="BK69" s="140"/>
      <c r="BL69" s="140"/>
      <c r="BM69" s="140"/>
      <c r="BN69" s="140"/>
      <c r="BO69" s="142"/>
      <c r="BP69" s="143"/>
      <c r="BQ69" s="310"/>
      <c r="BR69" s="94"/>
      <c r="BS69" s="142"/>
      <c r="BT69" s="143"/>
      <c r="BU69" s="310"/>
      <c r="BV69" s="94"/>
      <c r="BW69" s="140"/>
      <c r="BX69" s="142"/>
      <c r="BY69" s="164"/>
      <c r="BZ69" s="165"/>
    </row>
    <row r="70" spans="1:78" s="166" customFormat="1" ht="12.75" customHeight="1" x14ac:dyDescent="0.25">
      <c r="A70" s="19">
        <v>30</v>
      </c>
      <c r="B70" s="91" t="s">
        <v>36</v>
      </c>
      <c r="C70" s="91" t="s">
        <v>714</v>
      </c>
      <c r="D70" s="20" t="s">
        <v>333</v>
      </c>
      <c r="E70" s="92" t="s">
        <v>334</v>
      </c>
      <c r="F70" s="93"/>
      <c r="G70" s="145">
        <f>AX70+AR70+AH70+U70+O70+AB70+AL70</f>
        <v>154.94850021680094</v>
      </c>
      <c r="H70" s="301">
        <f>AX70+AR70+AH70+U70+O70+AB70+BH70+BP70+BY70+AL70+BT70</f>
        <v>459.64081523840497</v>
      </c>
      <c r="I70" s="145">
        <f>COUNTA(L70,Q70,AD70,AJ70,W70,AN70,AT70,AZ70,BR70,BJ70,BV70)</f>
        <v>4</v>
      </c>
      <c r="J70" s="145">
        <f>COUNTA(M70,N70,R70,S70,T70,X70,Y70,Z70,AA70,AE70,AF70,AG70,AK70,AO70,AP70,AQ70,AU70,AV70,AW70,BA70,BB70,BC70,BD70,BE70,BF70,BG70,BK70,BL70,BM70,BN70,BO70,BS70,BW70,BX70)</f>
        <v>12</v>
      </c>
      <c r="K70" s="139"/>
      <c r="L70" s="94"/>
      <c r="M70" s="140"/>
      <c r="N70" s="142"/>
      <c r="O70" s="141"/>
      <c r="P70" s="310"/>
      <c r="Q70" s="94"/>
      <c r="R70" s="140"/>
      <c r="S70" s="140"/>
      <c r="T70" s="142"/>
      <c r="U70" s="143"/>
      <c r="V70" s="310"/>
      <c r="W70" s="94" t="s">
        <v>317</v>
      </c>
      <c r="X70" s="140" t="s">
        <v>26</v>
      </c>
      <c r="Y70" s="140" t="s">
        <v>26</v>
      </c>
      <c r="Z70" s="140">
        <v>1</v>
      </c>
      <c r="AA70" s="142">
        <v>5</v>
      </c>
      <c r="AB70" s="163">
        <v>154.94850021680094</v>
      </c>
      <c r="AC70" s="310"/>
      <c r="AD70" s="94"/>
      <c r="AE70" s="140"/>
      <c r="AF70" s="140"/>
      <c r="AG70" s="142"/>
      <c r="AH70" s="163"/>
      <c r="AI70" s="310"/>
      <c r="AJ70" s="94"/>
      <c r="AK70" s="142"/>
      <c r="AL70" s="163"/>
      <c r="AM70" s="310"/>
      <c r="AN70" s="94"/>
      <c r="AO70" s="140"/>
      <c r="AP70" s="140"/>
      <c r="AQ70" s="142"/>
      <c r="AR70" s="163"/>
      <c r="AS70" s="310"/>
      <c r="AT70" s="94"/>
      <c r="AU70" s="140"/>
      <c r="AV70" s="140"/>
      <c r="AW70" s="142"/>
      <c r="AX70" s="143"/>
      <c r="AY70" s="310"/>
      <c r="AZ70" s="94"/>
      <c r="BA70" s="140"/>
      <c r="BB70" s="140"/>
      <c r="BC70" s="140"/>
      <c r="BD70" s="140"/>
      <c r="BE70" s="140"/>
      <c r="BF70" s="140"/>
      <c r="BG70" s="142"/>
      <c r="BH70" s="143"/>
      <c r="BI70" s="310"/>
      <c r="BJ70" s="94" t="s">
        <v>641</v>
      </c>
      <c r="BK70" s="140">
        <v>5</v>
      </c>
      <c r="BL70" s="140" t="s">
        <v>25</v>
      </c>
      <c r="BM70" s="140">
        <v>6</v>
      </c>
      <c r="BN70" s="140">
        <v>5</v>
      </c>
      <c r="BO70" s="142" t="s">
        <v>27</v>
      </c>
      <c r="BP70" s="143">
        <v>221.19543704721593</v>
      </c>
      <c r="BQ70" s="310"/>
      <c r="BR70" s="94" t="s">
        <v>59</v>
      </c>
      <c r="BS70" s="142" t="s">
        <v>443</v>
      </c>
      <c r="BT70" s="143">
        <v>37.29239563571457</v>
      </c>
      <c r="BU70" s="310"/>
      <c r="BV70" s="94" t="s">
        <v>710</v>
      </c>
      <c r="BW70" s="140">
        <v>6</v>
      </c>
      <c r="BX70" s="142" t="s">
        <v>25</v>
      </c>
      <c r="BY70" s="164">
        <v>46.204482338673515</v>
      </c>
      <c r="BZ70" s="165"/>
    </row>
    <row r="71" spans="1:78" s="166" customFormat="1" ht="12.75" customHeight="1" x14ac:dyDescent="0.25">
      <c r="A71" s="19">
        <v>31</v>
      </c>
      <c r="B71" s="91" t="s">
        <v>36</v>
      </c>
      <c r="C71" s="91">
        <v>8507</v>
      </c>
      <c r="D71" s="20" t="s">
        <v>234</v>
      </c>
      <c r="E71" s="92" t="s">
        <v>685</v>
      </c>
      <c r="F71" s="93"/>
      <c r="G71" s="145">
        <f>AX71+AR71+AH71+U71+O71+AB71+AL71</f>
        <v>298.43181179205061</v>
      </c>
      <c r="H71" s="301">
        <f>AX71+AR71+AH71+U71+O71+AB71+BH71+BP71+BY71+AL71+BT71</f>
        <v>457.49387366082999</v>
      </c>
      <c r="I71" s="145">
        <f>COUNTA(L71,Q71,AD71,AJ71,W71,AN71,AT71,AZ71,BR71,BJ71,BV71)</f>
        <v>2</v>
      </c>
      <c r="J71" s="145">
        <f>COUNTA(M71,N71,R71,S71,T71,X71,Y71,Z71,AA71,AE71,AF71,AG71,AK71,AO71,AP71,AQ71,AU71,AV71,AW71,BA71,BB71,BC71,BD71,BE71,BF71,BG71,BK71,BL71,BM71,BN71,BO71,BS71,BW71,BX71)</f>
        <v>5</v>
      </c>
      <c r="K71" s="139"/>
      <c r="L71" s="94"/>
      <c r="M71" s="140"/>
      <c r="N71" s="142"/>
      <c r="O71" s="141"/>
      <c r="P71" s="310"/>
      <c r="Q71" s="94"/>
      <c r="R71" s="140"/>
      <c r="S71" s="140"/>
      <c r="T71" s="142"/>
      <c r="U71" s="143"/>
      <c r="V71" s="310"/>
      <c r="W71" s="94"/>
      <c r="X71" s="140"/>
      <c r="Y71" s="140"/>
      <c r="Z71" s="140"/>
      <c r="AA71" s="142"/>
      <c r="AB71" s="163"/>
      <c r="AC71" s="310"/>
      <c r="AD71" s="94" t="s">
        <v>36</v>
      </c>
      <c r="AE71" s="140">
        <v>4</v>
      </c>
      <c r="AF71" s="140">
        <v>9</v>
      </c>
      <c r="AG71" s="142">
        <v>6</v>
      </c>
      <c r="AH71" s="163">
        <v>298.43181179205061</v>
      </c>
      <c r="AI71" s="310"/>
      <c r="AJ71" s="94"/>
      <c r="AK71" s="142"/>
      <c r="AL71" s="163"/>
      <c r="AM71" s="310"/>
      <c r="AN71" s="94"/>
      <c r="AO71" s="140"/>
      <c r="AP71" s="140"/>
      <c r="AQ71" s="142"/>
      <c r="AR71" s="163"/>
      <c r="AS71" s="310"/>
      <c r="AT71" s="94"/>
      <c r="AU71" s="140"/>
      <c r="AV71" s="140"/>
      <c r="AW71" s="142"/>
      <c r="AX71" s="143"/>
      <c r="AY71" s="310"/>
      <c r="AZ71" s="94"/>
      <c r="BA71" s="140"/>
      <c r="BB71" s="140"/>
      <c r="BC71" s="140"/>
      <c r="BD71" s="140"/>
      <c r="BE71" s="140"/>
      <c r="BF71" s="140"/>
      <c r="BG71" s="142"/>
      <c r="BH71" s="143"/>
      <c r="BI71" s="310"/>
      <c r="BJ71" s="94"/>
      <c r="BK71" s="140"/>
      <c r="BL71" s="140"/>
      <c r="BM71" s="140"/>
      <c r="BN71" s="140"/>
      <c r="BO71" s="142"/>
      <c r="BP71" s="143"/>
      <c r="BQ71" s="310"/>
      <c r="BR71" s="94"/>
      <c r="BS71" s="142"/>
      <c r="BT71" s="143"/>
      <c r="BU71" s="310"/>
      <c r="BV71" s="94" t="s">
        <v>60</v>
      </c>
      <c r="BW71" s="140">
        <v>5</v>
      </c>
      <c r="BX71" s="142">
        <v>6</v>
      </c>
      <c r="BY71" s="164">
        <v>159.06206186877935</v>
      </c>
      <c r="BZ71" s="165"/>
    </row>
    <row r="72" spans="1:78" s="166" customFormat="1" ht="12.75" hidden="1" customHeight="1" x14ac:dyDescent="0.25">
      <c r="A72" s="19">
        <v>16</v>
      </c>
      <c r="B72" s="91" t="s">
        <v>37</v>
      </c>
      <c r="C72" s="91" t="s">
        <v>510</v>
      </c>
      <c r="D72" s="20" t="s">
        <v>511</v>
      </c>
      <c r="E72" s="92" t="s">
        <v>512</v>
      </c>
      <c r="F72" s="93"/>
      <c r="G72" s="145">
        <f>AX72+AR72+AH72+U72+O72+AB72+AL72</f>
        <v>416.72268755754658</v>
      </c>
      <c r="H72" s="301">
        <f>AX72+AR72+AH72+U72+O72+AB72+BH72+BP72+BY72+AL72+BT72</f>
        <v>416.72268755754658</v>
      </c>
      <c r="I72" s="145">
        <f>COUNTA(L72,Q72,AD72,AJ72,W72,AN72,AT72,AZ72,BR72,BJ72,BV72)</f>
        <v>1</v>
      </c>
      <c r="J72" s="145">
        <f>COUNTA(M72,N72,R72,S72,T72,X72,Y72,Z72,AA72,AE72,AF72,AG72,AK72,AO72,AP72,AQ72,AU72,AV72,AW72,BA72,BB72,BC72,BD72,BE72,BF72,BG72,BK72,BL72,BM72,BN72,BO72,BS72,BW72,BX72)</f>
        <v>3</v>
      </c>
      <c r="K72" s="139"/>
      <c r="L72" s="94"/>
      <c r="M72" s="140"/>
      <c r="N72" s="142"/>
      <c r="O72" s="141"/>
      <c r="P72" s="310"/>
      <c r="Q72" s="94"/>
      <c r="R72" s="140"/>
      <c r="S72" s="140"/>
      <c r="T72" s="142"/>
      <c r="U72" s="143"/>
      <c r="V72" s="310"/>
      <c r="W72" s="94"/>
      <c r="X72" s="140"/>
      <c r="Y72" s="140"/>
      <c r="Z72" s="140"/>
      <c r="AA72" s="142"/>
      <c r="AB72" s="163"/>
      <c r="AC72" s="310"/>
      <c r="AD72" s="94"/>
      <c r="AE72" s="140"/>
      <c r="AF72" s="140"/>
      <c r="AG72" s="142"/>
      <c r="AH72" s="163"/>
      <c r="AI72" s="310"/>
      <c r="AJ72" s="94"/>
      <c r="AK72" s="142"/>
      <c r="AL72" s="163"/>
      <c r="AM72" s="310"/>
      <c r="AN72" s="94" t="s">
        <v>37</v>
      </c>
      <c r="AO72" s="140">
        <v>1</v>
      </c>
      <c r="AP72" s="140">
        <v>1</v>
      </c>
      <c r="AQ72" s="142">
        <v>1</v>
      </c>
      <c r="AR72" s="163">
        <v>416.72268755754658</v>
      </c>
      <c r="AS72" s="310"/>
      <c r="AT72" s="94"/>
      <c r="AU72" s="140"/>
      <c r="AV72" s="140"/>
      <c r="AW72" s="142"/>
      <c r="AX72" s="143"/>
      <c r="AY72" s="310"/>
      <c r="AZ72" s="94"/>
      <c r="BA72" s="140"/>
      <c r="BB72" s="140"/>
      <c r="BC72" s="140"/>
      <c r="BD72" s="140"/>
      <c r="BE72" s="140"/>
      <c r="BF72" s="140"/>
      <c r="BG72" s="142"/>
      <c r="BH72" s="143"/>
      <c r="BI72" s="310"/>
      <c r="BJ72" s="94"/>
      <c r="BK72" s="140"/>
      <c r="BL72" s="140"/>
      <c r="BM72" s="140"/>
      <c r="BN72" s="140"/>
      <c r="BO72" s="142"/>
      <c r="BP72" s="143"/>
      <c r="BQ72" s="310"/>
      <c r="BR72" s="94"/>
      <c r="BS72" s="142"/>
      <c r="BT72" s="143"/>
      <c r="BU72" s="310"/>
      <c r="BV72" s="94"/>
      <c r="BW72" s="140"/>
      <c r="BX72" s="142"/>
      <c r="BY72" s="164"/>
      <c r="BZ72" s="165"/>
    </row>
    <row r="73" spans="1:78" s="166" customFormat="1" ht="12.75" hidden="1" customHeight="1" x14ac:dyDescent="0.25">
      <c r="A73" s="19">
        <v>20</v>
      </c>
      <c r="B73" s="91" t="s">
        <v>35</v>
      </c>
      <c r="C73" s="91"/>
      <c r="D73" s="20" t="s">
        <v>227</v>
      </c>
      <c r="E73" s="92" t="s">
        <v>228</v>
      </c>
      <c r="F73" s="93"/>
      <c r="G73" s="145">
        <f>AX73+AR73+AH73+U73+O73+AB73+AL73</f>
        <v>0</v>
      </c>
      <c r="H73" s="301">
        <f>AX73+AR73+AH73+U73+O73+AB73+BH73+BP73+BY73+AL73+BT73</f>
        <v>411.1949997484395</v>
      </c>
      <c r="I73" s="145">
        <f>COUNTA(L73,Q73,AD73,AJ73,W73,AN73,AT73,AZ73,BR73,BJ73,BV73)</f>
        <v>2</v>
      </c>
      <c r="J73" s="145">
        <f>COUNTA(M73,N73,R73,S73,T73,X73,Y73,Z73,AA73,AE73,AF73,AG73,AK73,AO73,AP73,AQ73,AU73,AV73,AW73,BA73,BB73,BC73,BD73,BE73,BF73,BG73,BK73,BL73,BM73,BN73,BO73,BS73,BW73,BX73)</f>
        <v>7</v>
      </c>
      <c r="K73" s="139"/>
      <c r="L73" s="94"/>
      <c r="M73" s="140"/>
      <c r="N73" s="142"/>
      <c r="O73" s="141"/>
      <c r="P73" s="310"/>
      <c r="Q73" s="94"/>
      <c r="R73" s="140"/>
      <c r="S73" s="140"/>
      <c r="T73" s="142"/>
      <c r="U73" s="143"/>
      <c r="V73" s="310"/>
      <c r="W73" s="94"/>
      <c r="X73" s="140"/>
      <c r="Y73" s="140"/>
      <c r="Z73" s="140"/>
      <c r="AA73" s="142"/>
      <c r="AB73" s="163"/>
      <c r="AC73" s="310"/>
      <c r="AD73" s="94"/>
      <c r="AE73" s="140"/>
      <c r="AF73" s="140"/>
      <c r="AG73" s="142"/>
      <c r="AH73" s="163"/>
      <c r="AI73" s="310"/>
      <c r="AJ73" s="94"/>
      <c r="AK73" s="142"/>
      <c r="AL73" s="163"/>
      <c r="AM73" s="310"/>
      <c r="AN73" s="94"/>
      <c r="AO73" s="140"/>
      <c r="AP73" s="140"/>
      <c r="AQ73" s="142"/>
      <c r="AR73" s="163"/>
      <c r="AS73" s="310"/>
      <c r="AT73" s="94"/>
      <c r="AU73" s="140"/>
      <c r="AV73" s="140"/>
      <c r="AW73" s="142"/>
      <c r="AX73" s="143"/>
      <c r="AY73" s="310"/>
      <c r="AZ73" s="94"/>
      <c r="BA73" s="140"/>
      <c r="BB73" s="140"/>
      <c r="BC73" s="140"/>
      <c r="BD73" s="140"/>
      <c r="BE73" s="140"/>
      <c r="BF73" s="140"/>
      <c r="BG73" s="142"/>
      <c r="BH73" s="143"/>
      <c r="BI73" s="310"/>
      <c r="BJ73" s="94" t="s">
        <v>641</v>
      </c>
      <c r="BK73" s="140">
        <v>7</v>
      </c>
      <c r="BL73" s="140">
        <v>6</v>
      </c>
      <c r="BM73" s="140">
        <v>7</v>
      </c>
      <c r="BN73" s="140">
        <v>7</v>
      </c>
      <c r="BO73" s="142">
        <v>7</v>
      </c>
      <c r="BP73" s="143">
        <v>252.07282947796648</v>
      </c>
      <c r="BQ73" s="310"/>
      <c r="BR73" s="94"/>
      <c r="BS73" s="142"/>
      <c r="BT73" s="143"/>
      <c r="BU73" s="310"/>
      <c r="BV73" s="94" t="s">
        <v>702</v>
      </c>
      <c r="BW73" s="140">
        <v>4</v>
      </c>
      <c r="BX73" s="142">
        <v>3</v>
      </c>
      <c r="BY73" s="164">
        <v>159.12217027047302</v>
      </c>
      <c r="BZ73" s="165"/>
    </row>
    <row r="74" spans="1:78" s="166" customFormat="1" ht="12.75" hidden="1" customHeight="1" x14ac:dyDescent="0.25">
      <c r="A74" s="19">
        <v>17</v>
      </c>
      <c r="B74" s="91" t="s">
        <v>37</v>
      </c>
      <c r="C74" s="91" t="s">
        <v>214</v>
      </c>
      <c r="D74" s="20" t="s">
        <v>115</v>
      </c>
      <c r="E74" s="92" t="s">
        <v>643</v>
      </c>
      <c r="F74" s="93"/>
      <c r="G74" s="145">
        <f>AX74+AR74+AH74+U74+O74+AB74+AL74</f>
        <v>209.00151741993619</v>
      </c>
      <c r="H74" s="301">
        <f>AX74+AR74+AH74+U74+O74+AB74+BH74+BP74+BY74+AL74+BT74</f>
        <v>408.79551828713994</v>
      </c>
      <c r="I74" s="145">
        <f>COUNTA(L74,Q74,AD74,AJ74,W74,AN74,AT74,AZ74,BR74,BJ74,BV74)</f>
        <v>2</v>
      </c>
      <c r="J74" s="145">
        <f>COUNTA(M74,N74,R74,S74,T74,X74,Y74,Z74,AA74,AE74,AF74,AG74,AK74,AO74,AP74,AQ74,AU74,AV74,AW74,BA74,BB74,BC74,BD74,BE74,BF74,BG74,BK74,BL74,BM74,BN74,BO74,BS74,BW74,BX74)</f>
        <v>5</v>
      </c>
      <c r="K74" s="139"/>
      <c r="L74" s="94"/>
      <c r="M74" s="140"/>
      <c r="N74" s="142"/>
      <c r="O74" s="141"/>
      <c r="P74" s="310"/>
      <c r="Q74" s="94"/>
      <c r="R74" s="140"/>
      <c r="S74" s="140"/>
      <c r="T74" s="142"/>
      <c r="U74" s="143"/>
      <c r="V74" s="310"/>
      <c r="W74" s="94"/>
      <c r="X74" s="140"/>
      <c r="Y74" s="140"/>
      <c r="Z74" s="140"/>
      <c r="AA74" s="142"/>
      <c r="AB74" s="163"/>
      <c r="AC74" s="310"/>
      <c r="AD74" s="94" t="s">
        <v>37</v>
      </c>
      <c r="AE74" s="140">
        <v>5</v>
      </c>
      <c r="AF74" s="140">
        <v>7</v>
      </c>
      <c r="AG74" s="142">
        <v>10</v>
      </c>
      <c r="AH74" s="163">
        <v>209.00151741993619</v>
      </c>
      <c r="AI74" s="310"/>
      <c r="AJ74" s="94"/>
      <c r="AK74" s="142"/>
      <c r="AL74" s="163"/>
      <c r="AM74" s="310"/>
      <c r="AN74" s="94"/>
      <c r="AO74" s="140"/>
      <c r="AP74" s="140"/>
      <c r="AQ74" s="142"/>
      <c r="AR74" s="163"/>
      <c r="AS74" s="310"/>
      <c r="AT74" s="94"/>
      <c r="AU74" s="140"/>
      <c r="AV74" s="140"/>
      <c r="AW74" s="142"/>
      <c r="AX74" s="143"/>
      <c r="AY74" s="310"/>
      <c r="AZ74" s="94"/>
      <c r="BA74" s="140"/>
      <c r="BB74" s="140"/>
      <c r="BC74" s="140"/>
      <c r="BD74" s="140"/>
      <c r="BE74" s="140"/>
      <c r="BF74" s="140"/>
      <c r="BG74" s="142"/>
      <c r="BH74" s="143"/>
      <c r="BI74" s="310"/>
      <c r="BJ74" s="94"/>
      <c r="BK74" s="140"/>
      <c r="BL74" s="140"/>
      <c r="BM74" s="140"/>
      <c r="BN74" s="140"/>
      <c r="BO74" s="142"/>
      <c r="BP74" s="143"/>
      <c r="BQ74" s="310"/>
      <c r="BR74" s="94"/>
      <c r="BS74" s="142"/>
      <c r="BT74" s="143"/>
      <c r="BU74" s="310"/>
      <c r="BV74" s="94" t="s">
        <v>64</v>
      </c>
      <c r="BW74" s="140">
        <v>2</v>
      </c>
      <c r="BX74" s="142">
        <v>2</v>
      </c>
      <c r="BY74" s="164">
        <v>199.79400086720375</v>
      </c>
      <c r="BZ74" s="165"/>
    </row>
    <row r="75" spans="1:78" s="166" customFormat="1" ht="12.75" hidden="1" customHeight="1" x14ac:dyDescent="0.25">
      <c r="A75" s="19">
        <v>18</v>
      </c>
      <c r="B75" s="91" t="s">
        <v>37</v>
      </c>
      <c r="C75" s="91" t="s">
        <v>650</v>
      </c>
      <c r="D75" s="20" t="s">
        <v>106</v>
      </c>
      <c r="E75" s="92" t="s">
        <v>180</v>
      </c>
      <c r="F75" s="93"/>
      <c r="G75" s="145">
        <f>AX75+AR75+AH75+U75+O75+AB75+AL75</f>
        <v>270.88643834802156</v>
      </c>
      <c r="H75" s="301">
        <f>AX75+AR75+AH75+U75+O75+AB75+BH75+BP75+BY75+AL75+BT75</f>
        <v>408.5285367809106</v>
      </c>
      <c r="I75" s="145">
        <f>COUNTA(L75,Q75,AD75,AJ75,W75,AN75,AT75,AZ75,BR75,BJ75,BV75)</f>
        <v>2</v>
      </c>
      <c r="J75" s="145">
        <f>COUNTA(M75,N75,R75,S75,T75,X75,Y75,Z75,AA75,AE75,AF75,AG75,AK75,AO75,AP75,AQ75,AU75,AV75,AW75,BA75,BB75,BC75,BD75,BE75,BF75,BG75,BK75,BL75,BM75,BN75,BO75,BS75,BW75,BX75)</f>
        <v>6</v>
      </c>
      <c r="K75" s="139"/>
      <c r="L75" s="94"/>
      <c r="M75" s="140"/>
      <c r="N75" s="142"/>
      <c r="O75" s="141"/>
      <c r="P75" s="310"/>
      <c r="Q75" s="94"/>
      <c r="R75" s="140"/>
      <c r="S75" s="140"/>
      <c r="T75" s="142"/>
      <c r="U75" s="143"/>
      <c r="V75" s="310"/>
      <c r="W75" s="94" t="s">
        <v>64</v>
      </c>
      <c r="X75" s="140">
        <v>3</v>
      </c>
      <c r="Y75" s="140">
        <v>4</v>
      </c>
      <c r="Z75" s="140">
        <v>5</v>
      </c>
      <c r="AA75" s="142">
        <v>1</v>
      </c>
      <c r="AB75" s="163">
        <v>270.88643834802156</v>
      </c>
      <c r="AC75" s="310"/>
      <c r="AD75" s="94"/>
      <c r="AE75" s="140"/>
      <c r="AF75" s="140"/>
      <c r="AG75" s="142"/>
      <c r="AH75" s="163"/>
      <c r="AI75" s="310"/>
      <c r="AJ75" s="94"/>
      <c r="AK75" s="142"/>
      <c r="AL75" s="163"/>
      <c r="AM75" s="310"/>
      <c r="AN75" s="94"/>
      <c r="AO75" s="140"/>
      <c r="AP75" s="140"/>
      <c r="AQ75" s="142"/>
      <c r="AR75" s="163"/>
      <c r="AS75" s="310"/>
      <c r="AT75" s="94"/>
      <c r="AU75" s="140"/>
      <c r="AV75" s="140"/>
      <c r="AW75" s="142"/>
      <c r="AX75" s="143"/>
      <c r="AY75" s="310"/>
      <c r="AZ75" s="94"/>
      <c r="BA75" s="140"/>
      <c r="BB75" s="140"/>
      <c r="BC75" s="140"/>
      <c r="BD75" s="140"/>
      <c r="BE75" s="140"/>
      <c r="BF75" s="140"/>
      <c r="BG75" s="142"/>
      <c r="BH75" s="143"/>
      <c r="BI75" s="310"/>
      <c r="BJ75" s="94"/>
      <c r="BK75" s="140"/>
      <c r="BL75" s="140"/>
      <c r="BM75" s="140"/>
      <c r="BN75" s="140"/>
      <c r="BO75" s="142"/>
      <c r="BP75" s="143"/>
      <c r="BQ75" s="310"/>
      <c r="BR75" s="94"/>
      <c r="BS75" s="142"/>
      <c r="BT75" s="143"/>
      <c r="BU75" s="310"/>
      <c r="BV75" s="94" t="s">
        <v>63</v>
      </c>
      <c r="BW75" s="140">
        <v>7</v>
      </c>
      <c r="BX75" s="142">
        <v>4</v>
      </c>
      <c r="BY75" s="164">
        <v>137.64209843288904</v>
      </c>
      <c r="BZ75" s="165"/>
    </row>
    <row r="76" spans="1:78" s="166" customFormat="1" ht="12.75" hidden="1" customHeight="1" x14ac:dyDescent="0.25">
      <c r="A76" s="19">
        <v>21</v>
      </c>
      <c r="B76" s="91" t="s">
        <v>35</v>
      </c>
      <c r="C76" s="91" t="s">
        <v>736</v>
      </c>
      <c r="D76" s="20" t="s">
        <v>737</v>
      </c>
      <c r="E76" s="92" t="s">
        <v>738</v>
      </c>
      <c r="F76" s="93"/>
      <c r="G76" s="145">
        <f>AX76+AR76+AH76+U76+O76+AB76+AL76</f>
        <v>0</v>
      </c>
      <c r="H76" s="301">
        <f>AX76+AR76+AH76+U76+O76+AB76+BH76+BP76+BY76+AL76+BT76</f>
        <v>380.40572493968131</v>
      </c>
      <c r="I76" s="145">
        <f>COUNTA(L76,Q76,AD76,AJ76,W76,AN76,AT76,AZ76,BR76,BJ76,BV76)</f>
        <v>1</v>
      </c>
      <c r="J76" s="145">
        <f>COUNTA(M76,N76,R76,S76,T76,X76,Y76,Z76,AA76,AE76,AF76,AG76,AK76,AO76,AP76,AQ76,AU76,AV76,AW76,BA76,BB76,BC76,BD76,BE76,BF76,BG76,BK76,BL76,BM76,BN76,BO76,BS76,BW76,BX76)</f>
        <v>7</v>
      </c>
      <c r="K76" s="139"/>
      <c r="L76" s="94"/>
      <c r="M76" s="140"/>
      <c r="N76" s="142"/>
      <c r="O76" s="141"/>
      <c r="P76" s="310"/>
      <c r="Q76" s="94"/>
      <c r="R76" s="140"/>
      <c r="S76" s="140"/>
      <c r="T76" s="142"/>
      <c r="U76" s="143"/>
      <c r="V76" s="310"/>
      <c r="W76" s="94"/>
      <c r="X76" s="140"/>
      <c r="Y76" s="140"/>
      <c r="Z76" s="140"/>
      <c r="AA76" s="142"/>
      <c r="AB76" s="163"/>
      <c r="AC76" s="310"/>
      <c r="AD76" s="94"/>
      <c r="AE76" s="140"/>
      <c r="AF76" s="140"/>
      <c r="AG76" s="142"/>
      <c r="AH76" s="163"/>
      <c r="AI76" s="310"/>
      <c r="AJ76" s="94"/>
      <c r="AK76" s="142"/>
      <c r="AL76" s="163"/>
      <c r="AM76" s="310"/>
      <c r="AN76" s="94"/>
      <c r="AO76" s="140"/>
      <c r="AP76" s="140"/>
      <c r="AQ76" s="142"/>
      <c r="AR76" s="163"/>
      <c r="AS76" s="310"/>
      <c r="AT76" s="94"/>
      <c r="AU76" s="140"/>
      <c r="AV76" s="140"/>
      <c r="AW76" s="142"/>
      <c r="AX76" s="143"/>
      <c r="AY76" s="310"/>
      <c r="AZ76" s="94" t="s">
        <v>139</v>
      </c>
      <c r="BA76" s="140">
        <v>4</v>
      </c>
      <c r="BB76" s="140">
        <v>5</v>
      </c>
      <c r="BC76" s="140">
        <v>5</v>
      </c>
      <c r="BD76" s="140" t="s">
        <v>25</v>
      </c>
      <c r="BE76" s="140">
        <v>2</v>
      </c>
      <c r="BF76" s="140">
        <v>4</v>
      </c>
      <c r="BG76" s="142" t="s">
        <v>25</v>
      </c>
      <c r="BH76" s="143">
        <v>380.40572493968131</v>
      </c>
      <c r="BI76" s="310"/>
      <c r="BJ76" s="94"/>
      <c r="BK76" s="140"/>
      <c r="BL76" s="140"/>
      <c r="BM76" s="140"/>
      <c r="BN76" s="140"/>
      <c r="BO76" s="142"/>
      <c r="BP76" s="143"/>
      <c r="BQ76" s="310"/>
      <c r="BR76" s="94"/>
      <c r="BS76" s="142"/>
      <c r="BT76" s="143"/>
      <c r="BU76" s="310"/>
      <c r="BV76" s="94"/>
      <c r="BW76" s="140"/>
      <c r="BX76" s="142"/>
      <c r="BY76" s="164"/>
      <c r="BZ76" s="165"/>
    </row>
    <row r="77" spans="1:78" s="166" customFormat="1" ht="12.75" hidden="1" customHeight="1" x14ac:dyDescent="0.25">
      <c r="A77" s="19">
        <v>19</v>
      </c>
      <c r="B77" s="91" t="s">
        <v>37</v>
      </c>
      <c r="C77" s="91">
        <v>5978</v>
      </c>
      <c r="D77" s="20" t="s">
        <v>97</v>
      </c>
      <c r="E77" s="92" t="s">
        <v>353</v>
      </c>
      <c r="F77" s="93"/>
      <c r="G77" s="145">
        <f>AX77+AR77+AH77+U77+O77+AB77+AL77</f>
        <v>303.76225669941073</v>
      </c>
      <c r="H77" s="301">
        <f>AX77+AR77+AH77+U77+O77+AB77+BH77+BP77+BY77+AL77+BT77</f>
        <v>373.79522922673164</v>
      </c>
      <c r="I77" s="145">
        <f>COUNTA(L77,Q77,AD77,AJ77,W77,AN77,AT77,AZ77,BR77,BJ77,BV77)</f>
        <v>4</v>
      </c>
      <c r="J77" s="145">
        <f>COUNTA(M77,N77,R77,S77,T77,X77,Y77,Z77,AA77,AE77,AF77,AG77,AK77,AO77,AP77,AQ77,AU77,AV77,AW77,BA77,BB77,BC77,BD77,BE77,BF77,BG77,BK77,BL77,BM77,BN77,BO77,BS77,BW77,BX77)</f>
        <v>11</v>
      </c>
      <c r="K77" s="139"/>
      <c r="L77" s="94"/>
      <c r="M77" s="140"/>
      <c r="N77" s="142"/>
      <c r="O77" s="141"/>
      <c r="P77" s="310"/>
      <c r="Q77" s="94" t="s">
        <v>37</v>
      </c>
      <c r="R77" s="140" t="s">
        <v>25</v>
      </c>
      <c r="S77" s="140">
        <v>5</v>
      </c>
      <c r="T77" s="142">
        <v>6</v>
      </c>
      <c r="U77" s="143">
        <v>96.368026979728256</v>
      </c>
      <c r="V77" s="310"/>
      <c r="W77" s="94"/>
      <c r="X77" s="140"/>
      <c r="Y77" s="140"/>
      <c r="Z77" s="140"/>
      <c r="AA77" s="142"/>
      <c r="AB77" s="163"/>
      <c r="AC77" s="310"/>
      <c r="AD77" s="94" t="s">
        <v>37</v>
      </c>
      <c r="AE77" s="140" t="s">
        <v>25</v>
      </c>
      <c r="AF77" s="140" t="s">
        <v>26</v>
      </c>
      <c r="AG77" s="142" t="s">
        <v>26</v>
      </c>
      <c r="AH77" s="163">
        <v>7.1428571428571423</v>
      </c>
      <c r="AI77" s="310"/>
      <c r="AJ77" s="94"/>
      <c r="AK77" s="142"/>
      <c r="AL77" s="163"/>
      <c r="AM77" s="310"/>
      <c r="AN77" s="94"/>
      <c r="AO77" s="140"/>
      <c r="AP77" s="140"/>
      <c r="AQ77" s="142"/>
      <c r="AR77" s="163"/>
      <c r="AS77" s="310"/>
      <c r="AT77" s="94" t="s">
        <v>139</v>
      </c>
      <c r="AU77" s="140">
        <v>6</v>
      </c>
      <c r="AV77" s="140">
        <v>5</v>
      </c>
      <c r="AW77" s="142">
        <v>3</v>
      </c>
      <c r="AX77" s="143">
        <v>200.2513725768253</v>
      </c>
      <c r="AY77" s="310"/>
      <c r="AZ77" s="94"/>
      <c r="BA77" s="140"/>
      <c r="BB77" s="140"/>
      <c r="BC77" s="140"/>
      <c r="BD77" s="140"/>
      <c r="BE77" s="140"/>
      <c r="BF77" s="140"/>
      <c r="BG77" s="142"/>
      <c r="BH77" s="143"/>
      <c r="BI77" s="310"/>
      <c r="BJ77" s="94"/>
      <c r="BK77" s="140"/>
      <c r="BL77" s="140"/>
      <c r="BM77" s="140"/>
      <c r="BN77" s="140"/>
      <c r="BO77" s="142"/>
      <c r="BP77" s="143"/>
      <c r="BQ77" s="310"/>
      <c r="BR77" s="94"/>
      <c r="BS77" s="142"/>
      <c r="BT77" s="143"/>
      <c r="BU77" s="310"/>
      <c r="BV77" s="94" t="s">
        <v>63</v>
      </c>
      <c r="BW77" s="140">
        <v>9</v>
      </c>
      <c r="BX77" s="142">
        <v>7</v>
      </c>
      <c r="BY77" s="164">
        <v>70.032972527320922</v>
      </c>
      <c r="BZ77" s="165"/>
    </row>
    <row r="78" spans="1:78" s="166" customFormat="1" ht="12.75" hidden="1" customHeight="1" x14ac:dyDescent="0.25">
      <c r="A78" s="19">
        <v>20</v>
      </c>
      <c r="B78" s="91" t="s">
        <v>37</v>
      </c>
      <c r="C78" s="91" t="s">
        <v>308</v>
      </c>
      <c r="D78" s="20" t="s">
        <v>201</v>
      </c>
      <c r="E78" s="92" t="s">
        <v>476</v>
      </c>
      <c r="F78" s="93"/>
      <c r="G78" s="145">
        <f>AX78+AR78+AH78+U78+O78+AB78+AL78</f>
        <v>370.78343878162343</v>
      </c>
      <c r="H78" s="301">
        <f>AX78+AR78+AH78+U78+O78+AB78+BH78+BP78+BY78+AL78+BT78</f>
        <v>370.78343878162343</v>
      </c>
      <c r="I78" s="145">
        <f>COUNTA(L78,Q78,AD78,AJ78,W78,AN78,AT78,AZ78,BR78,BJ78,BV78)</f>
        <v>1</v>
      </c>
      <c r="J78" s="145">
        <f>COUNTA(M78,N78,R78,S78,T78,X78,Y78,Z78,AA78,AE78,AF78,AG78,AK78,AO78,AP78,AQ78,AU78,AV78,AW78,BA78,BB78,BC78,BD78,BE78,BF78,BG78,BK78,BL78,BM78,BN78,BO78,BS78,BW78,BX78)</f>
        <v>4</v>
      </c>
      <c r="K78" s="139"/>
      <c r="L78" s="94"/>
      <c r="M78" s="140"/>
      <c r="N78" s="142"/>
      <c r="O78" s="141"/>
      <c r="P78" s="310"/>
      <c r="Q78" s="94"/>
      <c r="R78" s="140"/>
      <c r="S78" s="140"/>
      <c r="T78" s="142"/>
      <c r="U78" s="143"/>
      <c r="V78" s="310"/>
      <c r="W78" s="94" t="s">
        <v>64</v>
      </c>
      <c r="X78" s="140">
        <v>2</v>
      </c>
      <c r="Y78" s="140">
        <v>2</v>
      </c>
      <c r="Z78" s="140">
        <v>2</v>
      </c>
      <c r="AA78" s="142">
        <v>3</v>
      </c>
      <c r="AB78" s="163">
        <v>370.78343878162343</v>
      </c>
      <c r="AC78" s="310"/>
      <c r="AD78" s="94"/>
      <c r="AE78" s="140"/>
      <c r="AF78" s="140"/>
      <c r="AG78" s="142"/>
      <c r="AH78" s="163"/>
      <c r="AI78" s="310"/>
      <c r="AJ78" s="94"/>
      <c r="AK78" s="142"/>
      <c r="AL78" s="163"/>
      <c r="AM78" s="310"/>
      <c r="AN78" s="94"/>
      <c r="AO78" s="140"/>
      <c r="AP78" s="140"/>
      <c r="AQ78" s="142"/>
      <c r="AR78" s="163"/>
      <c r="AS78" s="310"/>
      <c r="AT78" s="94"/>
      <c r="AU78" s="140"/>
      <c r="AV78" s="140"/>
      <c r="AW78" s="142"/>
      <c r="AX78" s="143"/>
      <c r="AY78" s="310"/>
      <c r="AZ78" s="94"/>
      <c r="BA78" s="140"/>
      <c r="BB78" s="140"/>
      <c r="BC78" s="140"/>
      <c r="BD78" s="140"/>
      <c r="BE78" s="140"/>
      <c r="BF78" s="140"/>
      <c r="BG78" s="142"/>
      <c r="BH78" s="143"/>
      <c r="BI78" s="310"/>
      <c r="BJ78" s="94"/>
      <c r="BK78" s="140"/>
      <c r="BL78" s="140"/>
      <c r="BM78" s="140"/>
      <c r="BN78" s="140"/>
      <c r="BO78" s="142"/>
      <c r="BP78" s="143"/>
      <c r="BQ78" s="310"/>
      <c r="BR78" s="94"/>
      <c r="BS78" s="142"/>
      <c r="BT78" s="143"/>
      <c r="BU78" s="310"/>
      <c r="BV78" s="94"/>
      <c r="BW78" s="140"/>
      <c r="BX78" s="142"/>
      <c r="BY78" s="164"/>
      <c r="BZ78" s="165"/>
    </row>
    <row r="79" spans="1:78" s="166" customFormat="1" ht="12.75" hidden="1" customHeight="1" x14ac:dyDescent="0.25">
      <c r="A79" s="19">
        <v>21</v>
      </c>
      <c r="B79" s="91" t="s">
        <v>37</v>
      </c>
      <c r="C79" s="91" t="s">
        <v>417</v>
      </c>
      <c r="D79" s="20" t="s">
        <v>133</v>
      </c>
      <c r="E79" s="92" t="s">
        <v>442</v>
      </c>
      <c r="F79" s="93"/>
      <c r="G79" s="145">
        <f>AX79+AR79+AH79+U79+O79+AB79+AL79</f>
        <v>353.85241930195116</v>
      </c>
      <c r="H79" s="301">
        <f>AX79+AR79+AH79+U79+O79+AB79+BH79+BP79+BY79+AL79+BT79</f>
        <v>353.85241930195116</v>
      </c>
      <c r="I79" s="145">
        <f>COUNTA(L79,Q79,AD79,AJ79,W79,AN79,AT79,AZ79,BR79,BJ79,BV79)</f>
        <v>2</v>
      </c>
      <c r="J79" s="145">
        <f>COUNTA(M79,N79,R79,S79,T79,X79,Y79,Z79,AA79,AE79,AF79,AG79,AK79,AO79,AP79,AQ79,AU79,AV79,AW79,BA79,BB79,BC79,BD79,BE79,BF79,BG79,BK79,BL79,BM79,BN79,BO79,BS79,BW79,BX79)</f>
        <v>6</v>
      </c>
      <c r="K79" s="139"/>
      <c r="L79" s="94"/>
      <c r="M79" s="140"/>
      <c r="N79" s="142"/>
      <c r="O79" s="141"/>
      <c r="P79" s="310"/>
      <c r="Q79" s="94" t="s">
        <v>37</v>
      </c>
      <c r="R79" s="140">
        <v>2</v>
      </c>
      <c r="S79" s="140">
        <v>4</v>
      </c>
      <c r="T79" s="142">
        <v>7</v>
      </c>
      <c r="U79" s="143">
        <v>196.49816179468564</v>
      </c>
      <c r="V79" s="310"/>
      <c r="W79" s="94"/>
      <c r="X79" s="140"/>
      <c r="Y79" s="140"/>
      <c r="Z79" s="140"/>
      <c r="AA79" s="142"/>
      <c r="AB79" s="163"/>
      <c r="AC79" s="310"/>
      <c r="AD79" s="94" t="s">
        <v>37</v>
      </c>
      <c r="AE79" s="140">
        <v>9</v>
      </c>
      <c r="AF79" s="140">
        <v>9</v>
      </c>
      <c r="AG79" s="142">
        <v>9</v>
      </c>
      <c r="AH79" s="163">
        <v>157.35425750726552</v>
      </c>
      <c r="AI79" s="310"/>
      <c r="AJ79" s="94"/>
      <c r="AK79" s="142"/>
      <c r="AL79" s="163"/>
      <c r="AM79" s="310"/>
      <c r="AN79" s="94"/>
      <c r="AO79" s="140"/>
      <c r="AP79" s="140"/>
      <c r="AQ79" s="142"/>
      <c r="AR79" s="163"/>
      <c r="AS79" s="310"/>
      <c r="AT79" s="94"/>
      <c r="AU79" s="140"/>
      <c r="AV79" s="140"/>
      <c r="AW79" s="142"/>
      <c r="AX79" s="143"/>
      <c r="AY79" s="310"/>
      <c r="AZ79" s="94"/>
      <c r="BA79" s="140"/>
      <c r="BB79" s="140"/>
      <c r="BC79" s="140"/>
      <c r="BD79" s="140"/>
      <c r="BE79" s="140"/>
      <c r="BF79" s="140"/>
      <c r="BG79" s="142"/>
      <c r="BH79" s="143"/>
      <c r="BI79" s="310"/>
      <c r="BJ79" s="94"/>
      <c r="BK79" s="140"/>
      <c r="BL79" s="140"/>
      <c r="BM79" s="140"/>
      <c r="BN79" s="140"/>
      <c r="BO79" s="142"/>
      <c r="BP79" s="143"/>
      <c r="BQ79" s="310"/>
      <c r="BR79" s="94"/>
      <c r="BS79" s="142"/>
      <c r="BT79" s="143"/>
      <c r="BU79" s="310"/>
      <c r="BV79" s="94"/>
      <c r="BW79" s="140"/>
      <c r="BX79" s="142"/>
      <c r="BY79" s="164"/>
      <c r="BZ79" s="165"/>
    </row>
    <row r="80" spans="1:78" s="166" customFormat="1" ht="12.75" hidden="1" customHeight="1" x14ac:dyDescent="0.25">
      <c r="A80" s="19">
        <v>22</v>
      </c>
      <c r="B80" s="91" t="s">
        <v>37</v>
      </c>
      <c r="C80" s="91" t="s">
        <v>130</v>
      </c>
      <c r="D80" s="20" t="s">
        <v>116</v>
      </c>
      <c r="E80" s="92" t="s">
        <v>646</v>
      </c>
      <c r="F80" s="93"/>
      <c r="G80" s="145">
        <f>AX80+AR80+AH80+U80+O80+AB80+AL80</f>
        <v>258.74765164858604</v>
      </c>
      <c r="H80" s="301">
        <f>AX80+AR80+AH80+U80+O80+AB80+BH80+BP80+BY80+AL80+BT80</f>
        <v>348.43865294939167</v>
      </c>
      <c r="I80" s="145">
        <f>COUNTA(L80,Q80,AD80,AJ80,W80,AN80,AT80,AZ80,BR80,BJ80,BV80)</f>
        <v>2</v>
      </c>
      <c r="J80" s="145">
        <f>COUNTA(M80,N80,R80,S80,T80,X80,Y80,Z80,AA80,AE80,AF80,AG80,AK80,AO80,AP80,AQ80,AU80,AV80,AW80,BA80,BB80,BC80,BD80,BE80,BF80,BG80,BK80,BL80,BM80,BN80,BO80,BS80,BW80,BX80)</f>
        <v>5</v>
      </c>
      <c r="K80" s="139"/>
      <c r="L80" s="94"/>
      <c r="M80" s="140"/>
      <c r="N80" s="142"/>
      <c r="O80" s="141"/>
      <c r="P80" s="310"/>
      <c r="Q80" s="94"/>
      <c r="R80" s="140"/>
      <c r="S80" s="140"/>
      <c r="T80" s="142"/>
      <c r="U80" s="143"/>
      <c r="V80" s="310"/>
      <c r="W80" s="94"/>
      <c r="X80" s="140"/>
      <c r="Y80" s="140"/>
      <c r="Z80" s="140"/>
      <c r="AA80" s="142"/>
      <c r="AB80" s="163"/>
      <c r="AC80" s="310"/>
      <c r="AD80" s="94" t="s">
        <v>37</v>
      </c>
      <c r="AE80" s="140">
        <v>4</v>
      </c>
      <c r="AF80" s="140">
        <v>3</v>
      </c>
      <c r="AG80" s="142">
        <v>11</v>
      </c>
      <c r="AH80" s="163">
        <v>258.74765164858604</v>
      </c>
      <c r="AI80" s="310"/>
      <c r="AJ80" s="94"/>
      <c r="AK80" s="142"/>
      <c r="AL80" s="163"/>
      <c r="AM80" s="310"/>
      <c r="AN80" s="94"/>
      <c r="AO80" s="140"/>
      <c r="AP80" s="140"/>
      <c r="AQ80" s="142"/>
      <c r="AR80" s="163"/>
      <c r="AS80" s="310"/>
      <c r="AT80" s="94"/>
      <c r="AU80" s="140"/>
      <c r="AV80" s="140"/>
      <c r="AW80" s="142"/>
      <c r="AX80" s="143"/>
      <c r="AY80" s="310"/>
      <c r="AZ80" s="94"/>
      <c r="BA80" s="140"/>
      <c r="BB80" s="140"/>
      <c r="BC80" s="140"/>
      <c r="BD80" s="140"/>
      <c r="BE80" s="140"/>
      <c r="BF80" s="140"/>
      <c r="BG80" s="142"/>
      <c r="BH80" s="143"/>
      <c r="BI80" s="310"/>
      <c r="BJ80" s="94"/>
      <c r="BK80" s="140"/>
      <c r="BL80" s="140"/>
      <c r="BM80" s="140"/>
      <c r="BN80" s="140"/>
      <c r="BO80" s="142"/>
      <c r="BP80" s="143"/>
      <c r="BQ80" s="310"/>
      <c r="BR80" s="94"/>
      <c r="BS80" s="142"/>
      <c r="BT80" s="143"/>
      <c r="BU80" s="310"/>
      <c r="BV80" s="94" t="s">
        <v>64</v>
      </c>
      <c r="BW80" s="140">
        <v>4</v>
      </c>
      <c r="BX80" s="142">
        <v>4</v>
      </c>
      <c r="BY80" s="164">
        <v>89.691001300805638</v>
      </c>
      <c r="BZ80" s="165"/>
    </row>
    <row r="81" spans="1:78" s="166" customFormat="1" ht="12.75" customHeight="1" x14ac:dyDescent="0.25">
      <c r="A81" s="19">
        <v>32</v>
      </c>
      <c r="B81" s="91" t="s">
        <v>36</v>
      </c>
      <c r="C81" s="91" t="s">
        <v>66</v>
      </c>
      <c r="D81" s="20" t="s">
        <v>104</v>
      </c>
      <c r="E81" s="92" t="s">
        <v>418</v>
      </c>
      <c r="F81" s="93"/>
      <c r="G81" s="145">
        <f>AX81+AR81+AH81+U81+O81+AB81+AL81</f>
        <v>337.23637474483468</v>
      </c>
      <c r="H81" s="301">
        <f>AX81+AR81+AH81+U81+O81+AB81+BH81+BP81+BY81+AL81+BT81</f>
        <v>337.23637474483468</v>
      </c>
      <c r="I81" s="145">
        <f>COUNTA(L81,Q81,AD81,AJ81,W81,AN81,AT81,AZ81,BR81,BJ81,BV81)</f>
        <v>1</v>
      </c>
      <c r="J81" s="145">
        <f>COUNTA(M81,N81,R81,S81,T81,X81,Y81,Z81,AA81,AE81,AF81,AG81,AK81,AO81,AP81,AQ81,AU81,AV81,AW81,BA81,BB81,BC81,BD81,BE81,BF81,BG81,BK81,BL81,BM81,BN81,BO81,BS81,BW81,BX81)</f>
        <v>3</v>
      </c>
      <c r="K81" s="139"/>
      <c r="L81" s="94"/>
      <c r="M81" s="140"/>
      <c r="N81" s="142"/>
      <c r="O81" s="141"/>
      <c r="P81" s="310"/>
      <c r="Q81" s="94"/>
      <c r="R81" s="140"/>
      <c r="S81" s="140"/>
      <c r="T81" s="142"/>
      <c r="U81" s="143"/>
      <c r="V81" s="310"/>
      <c r="W81" s="94"/>
      <c r="X81" s="140"/>
      <c r="Y81" s="140"/>
      <c r="Z81" s="140"/>
      <c r="AA81" s="142"/>
      <c r="AB81" s="163"/>
      <c r="AC81" s="310"/>
      <c r="AD81" s="94"/>
      <c r="AE81" s="140"/>
      <c r="AF81" s="140"/>
      <c r="AG81" s="142"/>
      <c r="AH81" s="163"/>
      <c r="AI81" s="310"/>
      <c r="AJ81" s="94"/>
      <c r="AK81" s="142"/>
      <c r="AL81" s="163"/>
      <c r="AM81" s="310"/>
      <c r="AN81" s="94" t="s">
        <v>36</v>
      </c>
      <c r="AO81" s="140">
        <v>2</v>
      </c>
      <c r="AP81" s="140">
        <v>3</v>
      </c>
      <c r="AQ81" s="142">
        <v>3</v>
      </c>
      <c r="AR81" s="163">
        <v>337.23637474483468</v>
      </c>
      <c r="AS81" s="310"/>
      <c r="AT81" s="94"/>
      <c r="AU81" s="140"/>
      <c r="AV81" s="140"/>
      <c r="AW81" s="142"/>
      <c r="AX81" s="143"/>
      <c r="AY81" s="310"/>
      <c r="AZ81" s="94"/>
      <c r="BA81" s="140"/>
      <c r="BB81" s="140"/>
      <c r="BC81" s="140"/>
      <c r="BD81" s="140"/>
      <c r="BE81" s="140"/>
      <c r="BF81" s="140"/>
      <c r="BG81" s="142"/>
      <c r="BH81" s="143"/>
      <c r="BI81" s="310"/>
      <c r="BJ81" s="94"/>
      <c r="BK81" s="140"/>
      <c r="BL81" s="140"/>
      <c r="BM81" s="140"/>
      <c r="BN81" s="140"/>
      <c r="BO81" s="142"/>
      <c r="BP81" s="143"/>
      <c r="BQ81" s="310"/>
      <c r="BR81" s="94"/>
      <c r="BS81" s="142"/>
      <c r="BT81" s="143"/>
      <c r="BU81" s="310"/>
      <c r="BV81" s="94"/>
      <c r="BW81" s="140"/>
      <c r="BX81" s="142"/>
      <c r="BY81" s="164"/>
      <c r="BZ81" s="165"/>
    </row>
    <row r="82" spans="1:78" s="166" customFormat="1" ht="12.75" hidden="1" customHeight="1" x14ac:dyDescent="0.25">
      <c r="A82" s="19">
        <v>23</v>
      </c>
      <c r="B82" s="91" t="s">
        <v>37</v>
      </c>
      <c r="C82" s="91" t="s">
        <v>546</v>
      </c>
      <c r="D82" s="20" t="s">
        <v>294</v>
      </c>
      <c r="E82" s="92" t="s">
        <v>547</v>
      </c>
      <c r="F82" s="93"/>
      <c r="G82" s="145">
        <f>AX82+AR82+AH82+U82+O82+AB82+AL82</f>
        <v>331.50443574641031</v>
      </c>
      <c r="H82" s="301">
        <f>AX82+AR82+AH82+U82+O82+AB82+BH82+BP82+BY82+AL82+BT82</f>
        <v>331.50443574641031</v>
      </c>
      <c r="I82" s="145">
        <f>COUNTA(L82,Q82,AD82,AJ82,W82,AN82,AT82,AZ82,BR82,BJ82,BV82)</f>
        <v>1</v>
      </c>
      <c r="J82" s="145">
        <f>COUNTA(M82,N82,R82,S82,T82,X82,Y82,Z82,AA82,AE82,AF82,AG82,AK82,AO82,AP82,AQ82,AU82,AV82,AW82,BA82,BB82,BC82,BD82,BE82,BF82,BG82,BK82,BL82,BM82,BN82,BO82,BS82,BW82,BX82)</f>
        <v>3</v>
      </c>
      <c r="K82" s="139"/>
      <c r="L82" s="94"/>
      <c r="M82" s="140"/>
      <c r="N82" s="142"/>
      <c r="O82" s="141"/>
      <c r="P82" s="310"/>
      <c r="Q82" s="94"/>
      <c r="R82" s="140"/>
      <c r="S82" s="140"/>
      <c r="T82" s="142"/>
      <c r="U82" s="143"/>
      <c r="V82" s="310"/>
      <c r="W82" s="94"/>
      <c r="X82" s="140"/>
      <c r="Y82" s="140"/>
      <c r="Z82" s="140"/>
      <c r="AA82" s="142"/>
      <c r="AB82" s="163"/>
      <c r="AC82" s="310"/>
      <c r="AD82" s="94"/>
      <c r="AE82" s="140"/>
      <c r="AF82" s="140"/>
      <c r="AG82" s="142"/>
      <c r="AH82" s="163"/>
      <c r="AI82" s="310"/>
      <c r="AJ82" s="94"/>
      <c r="AK82" s="142"/>
      <c r="AL82" s="163"/>
      <c r="AM82" s="310"/>
      <c r="AN82" s="94"/>
      <c r="AO82" s="140"/>
      <c r="AP82" s="140"/>
      <c r="AQ82" s="142"/>
      <c r="AR82" s="163"/>
      <c r="AS82" s="310"/>
      <c r="AT82" s="94" t="s">
        <v>139</v>
      </c>
      <c r="AU82" s="140">
        <v>2</v>
      </c>
      <c r="AV82" s="140">
        <v>3</v>
      </c>
      <c r="AW82" s="142">
        <v>2</v>
      </c>
      <c r="AX82" s="143">
        <v>331.50443574641031</v>
      </c>
      <c r="AY82" s="310"/>
      <c r="AZ82" s="94"/>
      <c r="BA82" s="140"/>
      <c r="BB82" s="140"/>
      <c r="BC82" s="140"/>
      <c r="BD82" s="140"/>
      <c r="BE82" s="140"/>
      <c r="BF82" s="140"/>
      <c r="BG82" s="142"/>
      <c r="BH82" s="143"/>
      <c r="BI82" s="310"/>
      <c r="BJ82" s="94"/>
      <c r="BK82" s="140"/>
      <c r="BL82" s="140"/>
      <c r="BM82" s="140"/>
      <c r="BN82" s="140"/>
      <c r="BO82" s="142"/>
      <c r="BP82" s="143"/>
      <c r="BQ82" s="310"/>
      <c r="BR82" s="94"/>
      <c r="BS82" s="142"/>
      <c r="BT82" s="143"/>
      <c r="BU82" s="310"/>
      <c r="BV82" s="94"/>
      <c r="BW82" s="140"/>
      <c r="BX82" s="142"/>
      <c r="BY82" s="164"/>
      <c r="BZ82" s="165"/>
    </row>
    <row r="83" spans="1:78" s="166" customFormat="1" ht="12.75" hidden="1" customHeight="1" x14ac:dyDescent="0.25">
      <c r="A83" s="19">
        <v>24</v>
      </c>
      <c r="B83" s="91" t="s">
        <v>37</v>
      </c>
      <c r="C83" s="91">
        <v>4595</v>
      </c>
      <c r="D83" s="20" t="s">
        <v>188</v>
      </c>
      <c r="E83" s="92" t="s">
        <v>481</v>
      </c>
      <c r="F83" s="93"/>
      <c r="G83" s="145">
        <f>AX83+AR83+AH83+U83+O83+AB83+AL83</f>
        <v>192.0585324448918</v>
      </c>
      <c r="H83" s="301">
        <f>AX83+AR83+AH83+U83+O83+AB83+BH83+BP83+BY83+AL83+BT83</f>
        <v>328.20246970890867</v>
      </c>
      <c r="I83" s="145">
        <f>COUNTA(L83,Q83,AD83,AJ83,W83,AN83,AT83,AZ83,BR83,BJ83,BV83)</f>
        <v>2</v>
      </c>
      <c r="J83" s="145">
        <f>COUNTA(M83,N83,R83,S83,T83,X83,Y83,Z83,AA83,AE83,AF83,AG83,AK83,AO83,AP83,AQ83,AU83,AV83,AW83,BA83,BB83,BC83,BD83,BE83,BF83,BG83,BK83,BL83,BM83,BN83,BO83,BS83,BW83,BX83)</f>
        <v>6</v>
      </c>
      <c r="K83" s="139"/>
      <c r="L83" s="94"/>
      <c r="M83" s="140"/>
      <c r="N83" s="142"/>
      <c r="O83" s="141"/>
      <c r="P83" s="310"/>
      <c r="Q83" s="94"/>
      <c r="R83" s="140"/>
      <c r="S83" s="140"/>
      <c r="T83" s="142"/>
      <c r="U83" s="143"/>
      <c r="V83" s="310"/>
      <c r="W83" s="94" t="s">
        <v>63</v>
      </c>
      <c r="X83" s="140">
        <v>5</v>
      </c>
      <c r="Y83" s="140">
        <v>7</v>
      </c>
      <c r="Z83" s="140">
        <v>6</v>
      </c>
      <c r="AA83" s="142">
        <v>5</v>
      </c>
      <c r="AB83" s="163">
        <v>192.0585324448918</v>
      </c>
      <c r="AC83" s="310"/>
      <c r="AD83" s="94"/>
      <c r="AE83" s="140"/>
      <c r="AF83" s="140"/>
      <c r="AG83" s="142"/>
      <c r="AH83" s="163"/>
      <c r="AI83" s="310"/>
      <c r="AJ83" s="94"/>
      <c r="AK83" s="142"/>
      <c r="AL83" s="163"/>
      <c r="AM83" s="310"/>
      <c r="AN83" s="94"/>
      <c r="AO83" s="140"/>
      <c r="AP83" s="140"/>
      <c r="AQ83" s="142"/>
      <c r="AR83" s="163"/>
      <c r="AS83" s="310"/>
      <c r="AT83" s="94"/>
      <c r="AU83" s="140"/>
      <c r="AV83" s="140"/>
      <c r="AW83" s="142"/>
      <c r="AX83" s="143"/>
      <c r="AY83" s="310"/>
      <c r="AZ83" s="94"/>
      <c r="BA83" s="140"/>
      <c r="BB83" s="140"/>
      <c r="BC83" s="140"/>
      <c r="BD83" s="140"/>
      <c r="BE83" s="140"/>
      <c r="BF83" s="140"/>
      <c r="BG83" s="142"/>
      <c r="BH83" s="143"/>
      <c r="BI83" s="310"/>
      <c r="BJ83" s="94"/>
      <c r="BK83" s="140"/>
      <c r="BL83" s="140"/>
      <c r="BM83" s="140"/>
      <c r="BN83" s="140"/>
      <c r="BO83" s="142"/>
      <c r="BP83" s="143"/>
      <c r="BQ83" s="310"/>
      <c r="BR83" s="94"/>
      <c r="BS83" s="142"/>
      <c r="BT83" s="143"/>
      <c r="BU83" s="310"/>
      <c r="BV83" s="94" t="s">
        <v>63</v>
      </c>
      <c r="BW83" s="140">
        <v>5</v>
      </c>
      <c r="BX83" s="142">
        <v>6</v>
      </c>
      <c r="BY83" s="164">
        <v>136.14393726401687</v>
      </c>
      <c r="BZ83" s="165"/>
    </row>
    <row r="84" spans="1:78" s="166" customFormat="1" ht="12.75" hidden="1" customHeight="1" x14ac:dyDescent="0.25">
      <c r="A84" s="19">
        <v>25</v>
      </c>
      <c r="B84" s="91" t="s">
        <v>37</v>
      </c>
      <c r="C84" s="91" t="s">
        <v>292</v>
      </c>
      <c r="D84" s="20" t="s">
        <v>293</v>
      </c>
      <c r="E84" s="92" t="s">
        <v>406</v>
      </c>
      <c r="F84" s="93"/>
      <c r="G84" s="145">
        <f>AX84+AR84+AH84+U84+O84+AB84+AL84</f>
        <v>322.8056436997573</v>
      </c>
      <c r="H84" s="301">
        <f>AX84+AR84+AH84+U84+O84+AB84+BH84+BP84+BY84+AL84+BT84</f>
        <v>322.8056436997573</v>
      </c>
      <c r="I84" s="145">
        <f>COUNTA(L84,Q84,AD84,AJ84,W84,AN84,AT84,AZ84,BR84,BJ84,BV84)</f>
        <v>2</v>
      </c>
      <c r="J84" s="145">
        <f>COUNTA(M84,N84,R84,S84,T84,X84,Y84,Z84,AA84,AE84,AF84,AG84,AK84,AO84,AP84,AQ84,AU84,AV84,AW84,BA84,BB84,BC84,BD84,BE84,BF84,BG84,BK84,BL84,BM84,BN84,BO84,BS84,BW84,BX84)</f>
        <v>6</v>
      </c>
      <c r="K84" s="139"/>
      <c r="L84" s="94"/>
      <c r="M84" s="140"/>
      <c r="N84" s="142"/>
      <c r="O84" s="141"/>
      <c r="P84" s="310"/>
      <c r="Q84" s="94" t="s">
        <v>37</v>
      </c>
      <c r="R84" s="140" t="s">
        <v>25</v>
      </c>
      <c r="S84" s="140">
        <v>2</v>
      </c>
      <c r="T84" s="142">
        <v>3</v>
      </c>
      <c r="U84" s="143">
        <v>217.03081291081492</v>
      </c>
      <c r="V84" s="310"/>
      <c r="W84" s="94"/>
      <c r="X84" s="140"/>
      <c r="Y84" s="140"/>
      <c r="Z84" s="140"/>
      <c r="AA84" s="142"/>
      <c r="AB84" s="163"/>
      <c r="AC84" s="310"/>
      <c r="AD84" s="94" t="s">
        <v>37</v>
      </c>
      <c r="AE84" s="140" t="s">
        <v>26</v>
      </c>
      <c r="AF84" s="140">
        <v>4</v>
      </c>
      <c r="AG84" s="142" t="s">
        <v>26</v>
      </c>
      <c r="AH84" s="163">
        <v>105.77483078894235</v>
      </c>
      <c r="AI84" s="310"/>
      <c r="AJ84" s="94"/>
      <c r="AK84" s="142"/>
      <c r="AL84" s="163"/>
      <c r="AM84" s="310"/>
      <c r="AN84" s="94"/>
      <c r="AO84" s="140"/>
      <c r="AP84" s="140"/>
      <c r="AQ84" s="142"/>
      <c r="AR84" s="163"/>
      <c r="AS84" s="310"/>
      <c r="AT84" s="94"/>
      <c r="AU84" s="140"/>
      <c r="AV84" s="140"/>
      <c r="AW84" s="142"/>
      <c r="AX84" s="143"/>
      <c r="AY84" s="310"/>
      <c r="AZ84" s="94"/>
      <c r="BA84" s="140"/>
      <c r="BB84" s="140"/>
      <c r="BC84" s="140"/>
      <c r="BD84" s="140"/>
      <c r="BE84" s="140"/>
      <c r="BF84" s="140"/>
      <c r="BG84" s="142"/>
      <c r="BH84" s="143"/>
      <c r="BI84" s="310"/>
      <c r="BJ84" s="94"/>
      <c r="BK84" s="140"/>
      <c r="BL84" s="140"/>
      <c r="BM84" s="140"/>
      <c r="BN84" s="140"/>
      <c r="BO84" s="142"/>
      <c r="BP84" s="143"/>
      <c r="BQ84" s="310"/>
      <c r="BR84" s="94"/>
      <c r="BS84" s="142"/>
      <c r="BT84" s="143"/>
      <c r="BU84" s="310"/>
      <c r="BV84" s="94"/>
      <c r="BW84" s="140"/>
      <c r="BX84" s="142"/>
      <c r="BY84" s="164"/>
      <c r="BZ84" s="165"/>
    </row>
    <row r="85" spans="1:78" s="166" customFormat="1" ht="12.75" customHeight="1" x14ac:dyDescent="0.25">
      <c r="A85" s="19">
        <v>33</v>
      </c>
      <c r="B85" s="91" t="s">
        <v>36</v>
      </c>
      <c r="C85" s="91" t="s">
        <v>678</v>
      </c>
      <c r="D85" s="20" t="s">
        <v>679</v>
      </c>
      <c r="E85" s="92" t="s">
        <v>680</v>
      </c>
      <c r="F85" s="93"/>
      <c r="G85" s="145">
        <f>AX85+AR85+AH85+U85+O85+AB85+AL85</f>
        <v>0</v>
      </c>
      <c r="H85" s="301">
        <f>AX85+AR85+AH85+U85+O85+AB85+BH85+BP85+BY85+AL85+BT85</f>
        <v>307.91812460476251</v>
      </c>
      <c r="I85" s="145">
        <f>COUNTA(L85,Q85,AD85,AJ85,W85,AN85,AT85,AZ85,BR85,BJ85,BV85)</f>
        <v>1</v>
      </c>
      <c r="J85" s="145">
        <f>COUNTA(M85,N85,R85,S85,T85,X85,Y85,Z85,AA85,AE85,AF85,AG85,AK85,AO85,AP85,AQ85,AU85,AV85,AW85,BA85,BB85,BC85,BD85,BE85,BF85,BG85,BK85,BL85,BM85,BN85,BO85,BS85,BW85,BX85)</f>
        <v>2</v>
      </c>
      <c r="K85" s="139"/>
      <c r="L85" s="94"/>
      <c r="M85" s="140"/>
      <c r="N85" s="142"/>
      <c r="O85" s="141"/>
      <c r="P85" s="310"/>
      <c r="Q85" s="94"/>
      <c r="R85" s="140"/>
      <c r="S85" s="140"/>
      <c r="T85" s="142"/>
      <c r="U85" s="143"/>
      <c r="V85" s="310"/>
      <c r="W85" s="94"/>
      <c r="X85" s="140"/>
      <c r="Y85" s="140"/>
      <c r="Z85" s="140"/>
      <c r="AA85" s="142"/>
      <c r="AB85" s="163"/>
      <c r="AC85" s="310"/>
      <c r="AD85" s="94"/>
      <c r="AE85" s="140"/>
      <c r="AF85" s="140"/>
      <c r="AG85" s="142"/>
      <c r="AH85" s="163"/>
      <c r="AI85" s="310"/>
      <c r="AJ85" s="94"/>
      <c r="AK85" s="142"/>
      <c r="AL85" s="163"/>
      <c r="AM85" s="310"/>
      <c r="AN85" s="94"/>
      <c r="AO85" s="140"/>
      <c r="AP85" s="140"/>
      <c r="AQ85" s="142"/>
      <c r="AR85" s="163"/>
      <c r="AS85" s="310"/>
      <c r="AT85" s="94"/>
      <c r="AU85" s="140"/>
      <c r="AV85" s="140"/>
      <c r="AW85" s="142"/>
      <c r="AX85" s="143"/>
      <c r="AY85" s="310"/>
      <c r="AZ85" s="94"/>
      <c r="BA85" s="140"/>
      <c r="BB85" s="140"/>
      <c r="BC85" s="140"/>
      <c r="BD85" s="140"/>
      <c r="BE85" s="140"/>
      <c r="BF85" s="140"/>
      <c r="BG85" s="142"/>
      <c r="BH85" s="143"/>
      <c r="BI85" s="310"/>
      <c r="BJ85" s="94"/>
      <c r="BK85" s="140"/>
      <c r="BL85" s="140"/>
      <c r="BM85" s="140"/>
      <c r="BN85" s="140"/>
      <c r="BO85" s="142"/>
      <c r="BP85" s="143"/>
      <c r="BQ85" s="310"/>
      <c r="BR85" s="94"/>
      <c r="BS85" s="142"/>
      <c r="BT85" s="143"/>
      <c r="BU85" s="310"/>
      <c r="BV85" s="94" t="s">
        <v>60</v>
      </c>
      <c r="BW85" s="140">
        <v>1</v>
      </c>
      <c r="BX85" s="142">
        <v>1</v>
      </c>
      <c r="BY85" s="164">
        <v>307.91812460476251</v>
      </c>
      <c r="BZ85" s="165"/>
    </row>
    <row r="86" spans="1:78" s="166" customFormat="1" ht="12.75" customHeight="1" x14ac:dyDescent="0.25">
      <c r="A86" s="19">
        <v>34</v>
      </c>
      <c r="B86" s="91" t="s">
        <v>36</v>
      </c>
      <c r="C86" s="91" t="s">
        <v>285</v>
      </c>
      <c r="D86" s="20" t="s">
        <v>286</v>
      </c>
      <c r="E86" s="92" t="s">
        <v>287</v>
      </c>
      <c r="F86" s="93"/>
      <c r="G86" s="145">
        <f>AX86+AR86+AH86+U86+O86+AB86+AL86</f>
        <v>290</v>
      </c>
      <c r="H86" s="301">
        <f>AX86+AR86+AH86+U86+O86+AB86+BH86+BP86+BY86+AL86+BT86</f>
        <v>290</v>
      </c>
      <c r="I86" s="145">
        <f>COUNTA(L86,Q86,AD86,AJ86,W86,AN86,AT86,AZ86,BR86,BJ86,BV86)</f>
        <v>1</v>
      </c>
      <c r="J86" s="145">
        <f>COUNTA(M86,N86,R86,S86,T86,X86,Y86,Z86,AA86,AE86,AF86,AG86,AK86,AO86,AP86,AQ86,AU86,AV86,AW86,BA86,BB86,BC86,BD86,BE86,BF86,BG86,BK86,BL86,BM86,BN86,BO86,BS86,BW86,BX86)</f>
        <v>3</v>
      </c>
      <c r="K86" s="139"/>
      <c r="L86" s="94"/>
      <c r="M86" s="140"/>
      <c r="N86" s="142"/>
      <c r="O86" s="141"/>
      <c r="P86" s="310"/>
      <c r="Q86" s="94"/>
      <c r="R86" s="140"/>
      <c r="S86" s="140"/>
      <c r="T86" s="142"/>
      <c r="U86" s="143"/>
      <c r="V86" s="310"/>
      <c r="W86" s="94"/>
      <c r="X86" s="140"/>
      <c r="Y86" s="140"/>
      <c r="Z86" s="140"/>
      <c r="AA86" s="142"/>
      <c r="AB86" s="163"/>
      <c r="AC86" s="310"/>
      <c r="AD86" s="94" t="s">
        <v>36</v>
      </c>
      <c r="AE86" s="140">
        <v>2</v>
      </c>
      <c r="AF86" s="140">
        <v>2</v>
      </c>
      <c r="AG86" s="142" t="s">
        <v>27</v>
      </c>
      <c r="AH86" s="163">
        <v>290</v>
      </c>
      <c r="AI86" s="310"/>
      <c r="AJ86" s="94"/>
      <c r="AK86" s="142"/>
      <c r="AL86" s="163"/>
      <c r="AM86" s="310"/>
      <c r="AN86" s="94"/>
      <c r="AO86" s="140"/>
      <c r="AP86" s="140"/>
      <c r="AQ86" s="142"/>
      <c r="AR86" s="163"/>
      <c r="AS86" s="310"/>
      <c r="AT86" s="94"/>
      <c r="AU86" s="140"/>
      <c r="AV86" s="140"/>
      <c r="AW86" s="142"/>
      <c r="AX86" s="143"/>
      <c r="AY86" s="310"/>
      <c r="AZ86" s="94"/>
      <c r="BA86" s="140"/>
      <c r="BB86" s="140"/>
      <c r="BC86" s="140"/>
      <c r="BD86" s="140"/>
      <c r="BE86" s="140"/>
      <c r="BF86" s="140"/>
      <c r="BG86" s="142"/>
      <c r="BH86" s="143"/>
      <c r="BI86" s="310"/>
      <c r="BJ86" s="94"/>
      <c r="BK86" s="140"/>
      <c r="BL86" s="140"/>
      <c r="BM86" s="140"/>
      <c r="BN86" s="140"/>
      <c r="BO86" s="142"/>
      <c r="BP86" s="143"/>
      <c r="BQ86" s="310"/>
      <c r="BR86" s="94"/>
      <c r="BS86" s="142"/>
      <c r="BT86" s="143"/>
      <c r="BU86" s="310"/>
      <c r="BV86" s="94"/>
      <c r="BW86" s="140"/>
      <c r="BX86" s="142"/>
      <c r="BY86" s="164"/>
      <c r="BZ86" s="165"/>
    </row>
    <row r="87" spans="1:78" s="166" customFormat="1" ht="12.75" hidden="1" customHeight="1" x14ac:dyDescent="0.25">
      <c r="A87" s="19">
        <v>22</v>
      </c>
      <c r="B87" s="91" t="s">
        <v>35</v>
      </c>
      <c r="C87" s="91" t="s">
        <v>664</v>
      </c>
      <c r="D87" s="20" t="s">
        <v>606</v>
      </c>
      <c r="E87" s="92" t="s">
        <v>607</v>
      </c>
      <c r="F87" s="93"/>
      <c r="G87" s="145">
        <f>AX87+AR87+AH87+U87+O87+AB87+AL87</f>
        <v>0</v>
      </c>
      <c r="H87" s="301">
        <f>AX87+AR87+AH87+U87+O87+AB87+BH87+BP87+BY87+AL87+BT87</f>
        <v>288.020103825006</v>
      </c>
      <c r="I87" s="145">
        <f>COUNTA(L87,Q87,AD87,AJ87,W87,AN87,AT87,AZ87,BR87,BJ87,BV87)</f>
        <v>3</v>
      </c>
      <c r="J87" s="145">
        <f>COUNTA(M87,N87,R87,S87,T87,X87,Y87,Z87,AA87,AE87,AF87,AG87,AK87,AO87,AP87,AQ87,AU87,AV87,AW87,BA87,BB87,BC87,BD87,BE87,BF87,BG87,BK87,BL87,BM87,BN87,BO87,BS87,BW87,BX87)</f>
        <v>8</v>
      </c>
      <c r="K87" s="139"/>
      <c r="L87" s="94"/>
      <c r="M87" s="140"/>
      <c r="N87" s="142"/>
      <c r="O87" s="141"/>
      <c r="P87" s="310"/>
      <c r="Q87" s="94"/>
      <c r="R87" s="140"/>
      <c r="S87" s="140"/>
      <c r="T87" s="142"/>
      <c r="U87" s="143"/>
      <c r="V87" s="310"/>
      <c r="W87" s="94"/>
      <c r="X87" s="140"/>
      <c r="Y87" s="140"/>
      <c r="Z87" s="140"/>
      <c r="AA87" s="142"/>
      <c r="AB87" s="163"/>
      <c r="AC87" s="310"/>
      <c r="AD87" s="94"/>
      <c r="AE87" s="140"/>
      <c r="AF87" s="140"/>
      <c r="AG87" s="142"/>
      <c r="AH87" s="163"/>
      <c r="AI87" s="310"/>
      <c r="AJ87" s="94"/>
      <c r="AK87" s="142"/>
      <c r="AL87" s="163"/>
      <c r="AM87" s="310"/>
      <c r="AN87" s="94"/>
      <c r="AO87" s="140"/>
      <c r="AP87" s="140"/>
      <c r="AQ87" s="142"/>
      <c r="AR87" s="163"/>
      <c r="AS87" s="310"/>
      <c r="AT87" s="94"/>
      <c r="AU87" s="140"/>
      <c r="AV87" s="140"/>
      <c r="AW87" s="142"/>
      <c r="AX87" s="143"/>
      <c r="AY87" s="310"/>
      <c r="AZ87" s="94"/>
      <c r="BA87" s="140"/>
      <c r="BB87" s="140"/>
      <c r="BC87" s="140"/>
      <c r="BD87" s="140"/>
      <c r="BE87" s="140"/>
      <c r="BF87" s="140"/>
      <c r="BG87" s="142"/>
      <c r="BH87" s="143"/>
      <c r="BI87" s="310"/>
      <c r="BJ87" s="94" t="s">
        <v>61</v>
      </c>
      <c r="BK87" s="140">
        <v>10</v>
      </c>
      <c r="BL87" s="140" t="s">
        <v>25</v>
      </c>
      <c r="BM87" s="140">
        <v>6</v>
      </c>
      <c r="BN87" s="140">
        <v>6</v>
      </c>
      <c r="BO87" s="142" t="s">
        <v>25</v>
      </c>
      <c r="BP87" s="143">
        <v>152.18487496163564</v>
      </c>
      <c r="BQ87" s="310"/>
      <c r="BR87" s="94" t="s">
        <v>35</v>
      </c>
      <c r="BS87" s="142" t="s">
        <v>25</v>
      </c>
      <c r="BT87" s="143">
        <v>14.285714285714285</v>
      </c>
      <c r="BU87" s="310"/>
      <c r="BV87" s="94" t="s">
        <v>61</v>
      </c>
      <c r="BW87" s="140">
        <v>2</v>
      </c>
      <c r="BX87" s="142" t="s">
        <v>26</v>
      </c>
      <c r="BY87" s="164">
        <v>121.54951457765607</v>
      </c>
      <c r="BZ87" s="165"/>
    </row>
    <row r="88" spans="1:78" s="166" customFormat="1" ht="12.75" hidden="1" customHeight="1" x14ac:dyDescent="0.25">
      <c r="A88" s="19">
        <v>26</v>
      </c>
      <c r="B88" s="91" t="s">
        <v>37</v>
      </c>
      <c r="C88" s="302">
        <v>4277</v>
      </c>
      <c r="D88" s="20" t="s">
        <v>154</v>
      </c>
      <c r="E88" s="92" t="s">
        <v>401</v>
      </c>
      <c r="F88" s="93"/>
      <c r="G88" s="145">
        <f>AX88+AR88+AH88+U88+O88+AB88+AL88</f>
        <v>280.08811762199235</v>
      </c>
      <c r="H88" s="301">
        <f>AX88+AR88+AH88+U88+O88+AB88+BH88+BP88+BY88+AL88+BT88</f>
        <v>280.08811762199235</v>
      </c>
      <c r="I88" s="145">
        <f>COUNTA(L88,Q88,AD88,AJ88,W88,AN88,AT88,AZ88,BR88,BJ88,BV88)</f>
        <v>2</v>
      </c>
      <c r="J88" s="145">
        <f>COUNTA(M88,N88,R88,S88,T88,X88,Y88,Z88,AA88,AE88,AF88,AG88,AK88,AO88,AP88,AQ88,AU88,AV88,AW88,BA88,BB88,BC88,BD88,BE88,BF88,BG88,BK88,BL88,BM88,BN88,BO88,BS88,BW88,BX88)</f>
        <v>6</v>
      </c>
      <c r="K88" s="139"/>
      <c r="L88" s="94"/>
      <c r="M88" s="140"/>
      <c r="N88" s="142"/>
      <c r="O88" s="141"/>
      <c r="P88" s="310"/>
      <c r="Q88" s="94"/>
      <c r="R88" s="140"/>
      <c r="S88" s="140"/>
      <c r="T88" s="142"/>
      <c r="U88" s="143"/>
      <c r="V88" s="310"/>
      <c r="W88" s="94"/>
      <c r="X88" s="140"/>
      <c r="Y88" s="140"/>
      <c r="Z88" s="140"/>
      <c r="AA88" s="142"/>
      <c r="AB88" s="163"/>
      <c r="AC88" s="310"/>
      <c r="AD88" s="94" t="s">
        <v>37</v>
      </c>
      <c r="AE88" s="140">
        <v>8</v>
      </c>
      <c r="AF88" s="140">
        <v>10</v>
      </c>
      <c r="AG88" s="142">
        <v>8</v>
      </c>
      <c r="AH88" s="163">
        <v>167.32449236682706</v>
      </c>
      <c r="AI88" s="310"/>
      <c r="AJ88" s="94"/>
      <c r="AK88" s="142"/>
      <c r="AL88" s="163"/>
      <c r="AM88" s="310"/>
      <c r="AN88" s="94" t="s">
        <v>37</v>
      </c>
      <c r="AO88" s="140">
        <v>5</v>
      </c>
      <c r="AP88" s="140">
        <v>4</v>
      </c>
      <c r="AQ88" s="142">
        <v>6</v>
      </c>
      <c r="AR88" s="163">
        <v>112.76362525516529</v>
      </c>
      <c r="AS88" s="310"/>
      <c r="AT88" s="94"/>
      <c r="AU88" s="140"/>
      <c r="AV88" s="140"/>
      <c r="AW88" s="142"/>
      <c r="AX88" s="143"/>
      <c r="AY88" s="310"/>
      <c r="AZ88" s="94"/>
      <c r="BA88" s="140"/>
      <c r="BB88" s="140"/>
      <c r="BC88" s="140"/>
      <c r="BD88" s="140"/>
      <c r="BE88" s="140"/>
      <c r="BF88" s="140"/>
      <c r="BG88" s="142"/>
      <c r="BH88" s="143"/>
      <c r="BI88" s="310"/>
      <c r="BJ88" s="94"/>
      <c r="BK88" s="140"/>
      <c r="BL88" s="140"/>
      <c r="BM88" s="140"/>
      <c r="BN88" s="140"/>
      <c r="BO88" s="142"/>
      <c r="BP88" s="143"/>
      <c r="BQ88" s="310"/>
      <c r="BR88" s="94"/>
      <c r="BS88" s="142"/>
      <c r="BT88" s="143"/>
      <c r="BU88" s="310"/>
      <c r="BV88" s="94"/>
      <c r="BW88" s="140"/>
      <c r="BX88" s="142"/>
      <c r="BY88" s="164"/>
      <c r="BZ88" s="165"/>
    </row>
    <row r="89" spans="1:78" s="166" customFormat="1" ht="12.75" hidden="1" customHeight="1" x14ac:dyDescent="0.25">
      <c r="A89" s="19">
        <v>27</v>
      </c>
      <c r="B89" s="91" t="s">
        <v>37</v>
      </c>
      <c r="C89" s="91" t="s">
        <v>582</v>
      </c>
      <c r="D89" s="20" t="s">
        <v>583</v>
      </c>
      <c r="E89" s="92" t="s">
        <v>584</v>
      </c>
      <c r="F89" s="93"/>
      <c r="G89" s="145">
        <f>AX89+AR89+AH89+U89+O89+AB89+AL89</f>
        <v>0</v>
      </c>
      <c r="H89" s="301">
        <f>AX89+AR89+AH89+U89+O89+AB89+BH89+BP89+BY89+AL89+BT89</f>
        <v>273.12325101744619</v>
      </c>
      <c r="I89" s="145">
        <f>COUNTA(L89,Q89,AD89,AJ89,W89,AN89,AT89,AZ89,BR89,BJ89,BV89)</f>
        <v>1</v>
      </c>
      <c r="J89" s="145">
        <f>COUNTA(M89,N89,R89,S89,T89,X89,Y89,Z89,AA89,AE89,AF89,AG89,AK89,AO89,AP89,AQ89,AU89,AV89,AW89,BA89,BB89,BC89,BD89,BE89,BF89,BG89,BK89,BL89,BM89,BN89,BO89,BS89,BW89,BX89)</f>
        <v>5</v>
      </c>
      <c r="K89" s="139"/>
      <c r="L89" s="94"/>
      <c r="M89" s="140"/>
      <c r="N89" s="142"/>
      <c r="O89" s="141"/>
      <c r="P89" s="310"/>
      <c r="Q89" s="94"/>
      <c r="R89" s="140"/>
      <c r="S89" s="140"/>
      <c r="T89" s="142"/>
      <c r="U89" s="143"/>
      <c r="V89" s="310"/>
      <c r="W89" s="94"/>
      <c r="X89" s="140"/>
      <c r="Y89" s="140"/>
      <c r="Z89" s="140"/>
      <c r="AA89" s="142"/>
      <c r="AB89" s="163"/>
      <c r="AC89" s="310"/>
      <c r="AD89" s="94"/>
      <c r="AE89" s="140"/>
      <c r="AF89" s="140"/>
      <c r="AG89" s="142"/>
      <c r="AH89" s="163"/>
      <c r="AI89" s="310"/>
      <c r="AJ89" s="94"/>
      <c r="AK89" s="142"/>
      <c r="AL89" s="163"/>
      <c r="AM89" s="310"/>
      <c r="AN89" s="94"/>
      <c r="AO89" s="140"/>
      <c r="AP89" s="140"/>
      <c r="AQ89" s="142"/>
      <c r="AR89" s="163"/>
      <c r="AS89" s="310"/>
      <c r="AT89" s="94"/>
      <c r="AU89" s="140"/>
      <c r="AV89" s="140"/>
      <c r="AW89" s="142"/>
      <c r="AX89" s="143"/>
      <c r="AY89" s="310"/>
      <c r="AZ89" s="94"/>
      <c r="BA89" s="140"/>
      <c r="BB89" s="140"/>
      <c r="BC89" s="140"/>
      <c r="BD89" s="140"/>
      <c r="BE89" s="140"/>
      <c r="BF89" s="140"/>
      <c r="BG89" s="142"/>
      <c r="BH89" s="143"/>
      <c r="BI89" s="310"/>
      <c r="BJ89" s="94" t="s">
        <v>63</v>
      </c>
      <c r="BK89" s="140">
        <v>6</v>
      </c>
      <c r="BL89" s="140">
        <v>3</v>
      </c>
      <c r="BM89" s="140">
        <v>6</v>
      </c>
      <c r="BN89" s="140">
        <v>5</v>
      </c>
      <c r="BO89" s="142">
        <v>4</v>
      </c>
      <c r="BP89" s="143">
        <v>273.12325101744619</v>
      </c>
      <c r="BQ89" s="310"/>
      <c r="BR89" s="94"/>
      <c r="BS89" s="142"/>
      <c r="BT89" s="143"/>
      <c r="BU89" s="310"/>
      <c r="BV89" s="94"/>
      <c r="BW89" s="140"/>
      <c r="BX89" s="142"/>
      <c r="BY89" s="164"/>
      <c r="BZ89" s="165"/>
    </row>
    <row r="90" spans="1:78" s="166" customFormat="1" ht="12.75" customHeight="1" x14ac:dyDescent="0.25">
      <c r="A90" s="19">
        <v>35</v>
      </c>
      <c r="B90" s="91" t="s">
        <v>36</v>
      </c>
      <c r="C90" s="91" t="s">
        <v>674</v>
      </c>
      <c r="D90" s="20" t="s">
        <v>675</v>
      </c>
      <c r="E90" s="92" t="s">
        <v>611</v>
      </c>
      <c r="F90" s="93"/>
      <c r="G90" s="145">
        <f>AX90+AR90+AH90+U90+O90+AB90+AL90</f>
        <v>0</v>
      </c>
      <c r="H90" s="301">
        <f>AX90+AR90+AH90+U90+O90+AB90+BH90+BP90+BY90+AL90+BT90</f>
        <v>269.5347494263259</v>
      </c>
      <c r="I90" s="145">
        <f>COUNTA(L90,Q90,AD90,AJ90,W90,AN90,AT90,AZ90,BR90,BJ90,BV90)</f>
        <v>2</v>
      </c>
      <c r="J90" s="145">
        <f>COUNTA(M90,N90,R90,S90,T90,X90,Y90,Z90,AA90,AE90,AF90,AG90,AK90,AO90,AP90,AQ90,AU90,AV90,AW90,BA90,BB90,BC90,BD90,BE90,BF90,BG90,BK90,BL90,BM90,BN90,BO90,BS90,BW90,BX90)</f>
        <v>7</v>
      </c>
      <c r="K90" s="139"/>
      <c r="L90" s="94"/>
      <c r="M90" s="140"/>
      <c r="N90" s="142"/>
      <c r="O90" s="141"/>
      <c r="P90" s="310"/>
      <c r="Q90" s="94"/>
      <c r="R90" s="140"/>
      <c r="S90" s="140"/>
      <c r="T90" s="142"/>
      <c r="U90" s="143"/>
      <c r="V90" s="310"/>
      <c r="W90" s="94"/>
      <c r="X90" s="140"/>
      <c r="Y90" s="140"/>
      <c r="Z90" s="140"/>
      <c r="AA90" s="142"/>
      <c r="AB90" s="163"/>
      <c r="AC90" s="310"/>
      <c r="AD90" s="94"/>
      <c r="AE90" s="140"/>
      <c r="AF90" s="140"/>
      <c r="AG90" s="142"/>
      <c r="AH90" s="163"/>
      <c r="AI90" s="310"/>
      <c r="AJ90" s="94"/>
      <c r="AK90" s="142"/>
      <c r="AL90" s="163"/>
      <c r="AM90" s="310"/>
      <c r="AN90" s="94"/>
      <c r="AO90" s="140"/>
      <c r="AP90" s="140"/>
      <c r="AQ90" s="142"/>
      <c r="AR90" s="163"/>
      <c r="AS90" s="310"/>
      <c r="AT90" s="94"/>
      <c r="AU90" s="140"/>
      <c r="AV90" s="140"/>
      <c r="AW90" s="142"/>
      <c r="AX90" s="143"/>
      <c r="AY90" s="310"/>
      <c r="AZ90" s="94"/>
      <c r="BA90" s="140"/>
      <c r="BB90" s="140"/>
      <c r="BC90" s="140"/>
      <c r="BD90" s="140"/>
      <c r="BE90" s="140"/>
      <c r="BF90" s="140"/>
      <c r="BG90" s="142"/>
      <c r="BH90" s="143"/>
      <c r="BI90" s="310"/>
      <c r="BJ90" s="94" t="s">
        <v>59</v>
      </c>
      <c r="BK90" s="140">
        <v>8</v>
      </c>
      <c r="BL90" s="140" t="s">
        <v>25</v>
      </c>
      <c r="BM90" s="140">
        <v>10</v>
      </c>
      <c r="BN90" s="140">
        <v>10</v>
      </c>
      <c r="BO90" s="142">
        <v>4</v>
      </c>
      <c r="BP90" s="143">
        <v>215.57875029352968</v>
      </c>
      <c r="BQ90" s="310"/>
      <c r="BR90" s="94"/>
      <c r="BS90" s="142"/>
      <c r="BT90" s="143"/>
      <c r="BU90" s="310"/>
      <c r="BV90" s="94" t="s">
        <v>59</v>
      </c>
      <c r="BW90" s="140">
        <v>10</v>
      </c>
      <c r="BX90" s="142" t="s">
        <v>26</v>
      </c>
      <c r="BY90" s="164">
        <v>53.955999132796236</v>
      </c>
      <c r="BZ90" s="165"/>
    </row>
    <row r="91" spans="1:78" s="166" customFormat="1" ht="12.75" customHeight="1" x14ac:dyDescent="0.25">
      <c r="A91" s="19">
        <v>36</v>
      </c>
      <c r="B91" s="91" t="s">
        <v>36</v>
      </c>
      <c r="C91" s="91" t="s">
        <v>506</v>
      </c>
      <c r="D91" s="20" t="s">
        <v>329</v>
      </c>
      <c r="E91" s="92" t="s">
        <v>187</v>
      </c>
      <c r="F91" s="93"/>
      <c r="G91" s="145">
        <f>AX91+AR91+AH91+U91+O91+AB91+AL91</f>
        <v>262.08187539523749</v>
      </c>
      <c r="H91" s="301">
        <f>AX91+AR91+AH91+U91+O91+AB91+BH91+BP91+BY91+AL91+BT91</f>
        <v>262.08187539523749</v>
      </c>
      <c r="I91" s="145">
        <f>COUNTA(L91,Q91,AD91,AJ91,W91,AN91,AT91,AZ91,BR91,BJ91,BV91)</f>
        <v>1</v>
      </c>
      <c r="J91" s="145">
        <f>COUNTA(M91,N91,R91,S91,T91,X91,Y91,Z91,AA91,AE91,AF91,AG91,AK91,AO91,AP91,AQ91,AU91,AV91,AW91,BA91,BB91,BC91,BD91,BE91,BF91,BG91,BK91,BL91,BM91,BN91,BO91,BS91,BW91,BX91)</f>
        <v>4</v>
      </c>
      <c r="K91" s="139"/>
      <c r="L91" s="94"/>
      <c r="M91" s="140"/>
      <c r="N91" s="142"/>
      <c r="O91" s="141"/>
      <c r="P91" s="310"/>
      <c r="Q91" s="94"/>
      <c r="R91" s="140"/>
      <c r="S91" s="140"/>
      <c r="T91" s="142"/>
      <c r="U91" s="143"/>
      <c r="V91" s="310"/>
      <c r="W91" s="94" t="s">
        <v>60</v>
      </c>
      <c r="X91" s="140">
        <v>3</v>
      </c>
      <c r="Y91" s="140">
        <v>3</v>
      </c>
      <c r="Z91" s="140">
        <v>2</v>
      </c>
      <c r="AA91" s="142">
        <v>5</v>
      </c>
      <c r="AB91" s="163">
        <v>262.08187539523749</v>
      </c>
      <c r="AC91" s="310"/>
      <c r="AD91" s="94"/>
      <c r="AE91" s="140"/>
      <c r="AF91" s="140"/>
      <c r="AG91" s="142"/>
      <c r="AH91" s="163"/>
      <c r="AI91" s="310"/>
      <c r="AJ91" s="94"/>
      <c r="AK91" s="142"/>
      <c r="AL91" s="163"/>
      <c r="AM91" s="310"/>
      <c r="AN91" s="94"/>
      <c r="AO91" s="140"/>
      <c r="AP91" s="140"/>
      <c r="AQ91" s="142"/>
      <c r="AR91" s="163"/>
      <c r="AS91" s="310"/>
      <c r="AT91" s="94"/>
      <c r="AU91" s="140"/>
      <c r="AV91" s="140"/>
      <c r="AW91" s="142"/>
      <c r="AX91" s="143"/>
      <c r="AY91" s="310"/>
      <c r="AZ91" s="94"/>
      <c r="BA91" s="140"/>
      <c r="BB91" s="140"/>
      <c r="BC91" s="140"/>
      <c r="BD91" s="140"/>
      <c r="BE91" s="140"/>
      <c r="BF91" s="140"/>
      <c r="BG91" s="142"/>
      <c r="BH91" s="143"/>
      <c r="BI91" s="310"/>
      <c r="BJ91" s="94"/>
      <c r="BK91" s="140"/>
      <c r="BL91" s="140"/>
      <c r="BM91" s="140"/>
      <c r="BN91" s="140"/>
      <c r="BO91" s="142"/>
      <c r="BP91" s="143"/>
      <c r="BQ91" s="310"/>
      <c r="BR91" s="94"/>
      <c r="BS91" s="142"/>
      <c r="BT91" s="143"/>
      <c r="BU91" s="310"/>
      <c r="BV91" s="94"/>
      <c r="BW91" s="140"/>
      <c r="BX91" s="142"/>
      <c r="BY91" s="164"/>
      <c r="BZ91" s="165"/>
    </row>
    <row r="92" spans="1:78" s="166" customFormat="1" ht="12.75" hidden="1" customHeight="1" x14ac:dyDescent="0.25">
      <c r="A92" s="19">
        <v>23</v>
      </c>
      <c r="B92" s="91" t="s">
        <v>35</v>
      </c>
      <c r="C92" s="91">
        <v>6</v>
      </c>
      <c r="D92" s="20" t="s">
        <v>100</v>
      </c>
      <c r="E92" s="92" t="s">
        <v>363</v>
      </c>
      <c r="F92" s="93"/>
      <c r="G92" s="145">
        <f>AX92+AR92+AH92+U92+O92+AB92+AL92</f>
        <v>260.20599913279625</v>
      </c>
      <c r="H92" s="301">
        <f>AX92+AR92+AH92+U92+O92+AB92+BH92+BP92+BY92+AL92+BT92</f>
        <v>260.20599913279625</v>
      </c>
      <c r="I92" s="145">
        <f>COUNTA(L92,Q92,AD92,AJ92,W92,AN92,AT92,AZ92,BR92,BJ92,BV92)</f>
        <v>1</v>
      </c>
      <c r="J92" s="145">
        <f>COUNTA(M92,N92,R92,S92,T92,X92,Y92,Z92,AA92,AE92,AF92,AG92,AK92,AO92,AP92,AQ92,AU92,AV92,AW92,BA92,BB92,BC92,BD92,BE92,BF92,BG92,BK92,BL92,BM92,BN92,BO92,BS92,BW92,BX92)</f>
        <v>2</v>
      </c>
      <c r="K92" s="139"/>
      <c r="L92" s="94" t="s">
        <v>12</v>
      </c>
      <c r="M92" s="140">
        <v>1</v>
      </c>
      <c r="N92" s="142">
        <v>1</v>
      </c>
      <c r="O92" s="141">
        <v>260.20599913279625</v>
      </c>
      <c r="P92" s="310"/>
      <c r="Q92" s="94"/>
      <c r="R92" s="140"/>
      <c r="S92" s="140"/>
      <c r="T92" s="142"/>
      <c r="U92" s="143"/>
      <c r="V92" s="310"/>
      <c r="W92" s="94"/>
      <c r="X92" s="140"/>
      <c r="Y92" s="140"/>
      <c r="Z92" s="140"/>
      <c r="AA92" s="142"/>
      <c r="AB92" s="163"/>
      <c r="AC92" s="310"/>
      <c r="AD92" s="94"/>
      <c r="AE92" s="140"/>
      <c r="AF92" s="140"/>
      <c r="AG92" s="142"/>
      <c r="AH92" s="163"/>
      <c r="AI92" s="310"/>
      <c r="AJ92" s="94"/>
      <c r="AK92" s="142"/>
      <c r="AL92" s="163"/>
      <c r="AM92" s="310"/>
      <c r="AN92" s="94"/>
      <c r="AO92" s="140"/>
      <c r="AP92" s="140"/>
      <c r="AQ92" s="142"/>
      <c r="AR92" s="163"/>
      <c r="AS92" s="310"/>
      <c r="AT92" s="94"/>
      <c r="AU92" s="140"/>
      <c r="AV92" s="140"/>
      <c r="AW92" s="142"/>
      <c r="AX92" s="143"/>
      <c r="AY92" s="310"/>
      <c r="AZ92" s="94"/>
      <c r="BA92" s="140"/>
      <c r="BB92" s="140"/>
      <c r="BC92" s="140"/>
      <c r="BD92" s="140"/>
      <c r="BE92" s="140"/>
      <c r="BF92" s="140"/>
      <c r="BG92" s="142"/>
      <c r="BH92" s="143"/>
      <c r="BI92" s="310"/>
      <c r="BJ92" s="94"/>
      <c r="BK92" s="140"/>
      <c r="BL92" s="140"/>
      <c r="BM92" s="140"/>
      <c r="BN92" s="140"/>
      <c r="BO92" s="142"/>
      <c r="BP92" s="143"/>
      <c r="BQ92" s="310"/>
      <c r="BR92" s="94"/>
      <c r="BS92" s="142"/>
      <c r="BT92" s="143"/>
      <c r="BU92" s="310"/>
      <c r="BV92" s="94"/>
      <c r="BW92" s="140"/>
      <c r="BX92" s="142"/>
      <c r="BY92" s="164"/>
      <c r="BZ92" s="165"/>
    </row>
    <row r="93" spans="1:78" s="166" customFormat="1" ht="12.75" hidden="1" customHeight="1" x14ac:dyDescent="0.25">
      <c r="A93" s="19">
        <v>28</v>
      </c>
      <c r="B93" s="91" t="s">
        <v>37</v>
      </c>
      <c r="C93" s="91" t="s">
        <v>647</v>
      </c>
      <c r="D93" s="20" t="s">
        <v>99</v>
      </c>
      <c r="E93" s="92" t="s">
        <v>321</v>
      </c>
      <c r="F93" s="93"/>
      <c r="G93" s="145">
        <f>AX93+AR93+AH93+U93+O93+AB93+AL93</f>
        <v>0</v>
      </c>
      <c r="H93" s="301">
        <f>AX93+AR93+AH93+U93+O93+AB93+BH93+BP93+BY93+AL93+BT93</f>
        <v>249.89700043360187</v>
      </c>
      <c r="I93" s="145">
        <f>COUNTA(L93,Q93,AD93,AJ93,W93,AN93,AT93,AZ93,BR93,BJ93,BV93)</f>
        <v>1</v>
      </c>
      <c r="J93" s="145">
        <f>COUNTA(M93,N93,R93,S93,T93,X93,Y93,Z93,AA93,AE93,AF93,AG93,AK93,AO93,AP93,AQ93,AU93,AV93,AW93,BA93,BB93,BC93,BD93,BE93,BF93,BG93,BK93,BL93,BM93,BN93,BO93,BS93,BW93,BX93)</f>
        <v>2</v>
      </c>
      <c r="K93" s="139"/>
      <c r="L93" s="94"/>
      <c r="M93" s="140"/>
      <c r="N93" s="142"/>
      <c r="O93" s="141"/>
      <c r="P93" s="310"/>
      <c r="Q93" s="94"/>
      <c r="R93" s="140"/>
      <c r="S93" s="140"/>
      <c r="T93" s="142"/>
      <c r="U93" s="143"/>
      <c r="V93" s="310"/>
      <c r="W93" s="94"/>
      <c r="X93" s="140"/>
      <c r="Y93" s="140"/>
      <c r="Z93" s="140"/>
      <c r="AA93" s="142"/>
      <c r="AB93" s="163"/>
      <c r="AC93" s="310"/>
      <c r="AD93" s="94"/>
      <c r="AE93" s="140"/>
      <c r="AF93" s="140"/>
      <c r="AG93" s="142"/>
      <c r="AH93" s="163"/>
      <c r="AI93" s="310"/>
      <c r="AJ93" s="94"/>
      <c r="AK93" s="142"/>
      <c r="AL93" s="163"/>
      <c r="AM93" s="310"/>
      <c r="AN93" s="94"/>
      <c r="AO93" s="140"/>
      <c r="AP93" s="140"/>
      <c r="AQ93" s="142"/>
      <c r="AR93" s="163"/>
      <c r="AS93" s="310"/>
      <c r="AT93" s="94"/>
      <c r="AU93" s="140"/>
      <c r="AV93" s="140"/>
      <c r="AW93" s="142"/>
      <c r="AX93" s="143"/>
      <c r="AY93" s="310"/>
      <c r="AZ93" s="94"/>
      <c r="BA93" s="140"/>
      <c r="BB93" s="140"/>
      <c r="BC93" s="140"/>
      <c r="BD93" s="140"/>
      <c r="BE93" s="140"/>
      <c r="BF93" s="140"/>
      <c r="BG93" s="142"/>
      <c r="BH93" s="143"/>
      <c r="BI93" s="310"/>
      <c r="BJ93" s="94"/>
      <c r="BK93" s="140"/>
      <c r="BL93" s="140"/>
      <c r="BM93" s="140"/>
      <c r="BN93" s="140"/>
      <c r="BO93" s="142"/>
      <c r="BP93" s="143"/>
      <c r="BQ93" s="310"/>
      <c r="BR93" s="94"/>
      <c r="BS93" s="142"/>
      <c r="BT93" s="143"/>
      <c r="BU93" s="310"/>
      <c r="BV93" s="94" t="s">
        <v>63</v>
      </c>
      <c r="BW93" s="140">
        <v>2</v>
      </c>
      <c r="BX93" s="142">
        <v>2</v>
      </c>
      <c r="BY93" s="164">
        <v>249.89700043360187</v>
      </c>
      <c r="BZ93" s="165"/>
    </row>
    <row r="94" spans="1:78" s="166" customFormat="1" ht="12.75" hidden="1" customHeight="1" x14ac:dyDescent="0.25">
      <c r="A94" s="19">
        <v>29</v>
      </c>
      <c r="B94" s="91" t="s">
        <v>37</v>
      </c>
      <c r="C94" s="91" t="s">
        <v>477</v>
      </c>
      <c r="D94" s="20" t="s">
        <v>35</v>
      </c>
      <c r="E94" s="92" t="s">
        <v>478</v>
      </c>
      <c r="F94" s="93"/>
      <c r="G94" s="145">
        <f>AX94+AR94+AH94+U94+O94+AB94+AL94</f>
        <v>246.04093769761874</v>
      </c>
      <c r="H94" s="301">
        <f>AX94+AR94+AH94+U94+O94+AB94+BH94+BP94+BY94+AL94+BT94</f>
        <v>246.04093769761874</v>
      </c>
      <c r="I94" s="145">
        <f>COUNTA(L94,Q94,AD94,AJ94,W94,AN94,AT94,AZ94,BR94,BJ94,BV94)</f>
        <v>1</v>
      </c>
      <c r="J94" s="145">
        <f>COUNTA(M94,N94,R94,S94,T94,X94,Y94,Z94,AA94,AE94,AF94,AG94,AK94,AO94,AP94,AQ94,AU94,AV94,AW94,BA94,BB94,BC94,BD94,BE94,BF94,BG94,BK94,BL94,BM94,BN94,BO94,BS94,BW94,BX94)</f>
        <v>4</v>
      </c>
      <c r="K94" s="139"/>
      <c r="L94" s="94"/>
      <c r="M94" s="140"/>
      <c r="N94" s="142"/>
      <c r="O94" s="141"/>
      <c r="P94" s="310"/>
      <c r="Q94" s="94"/>
      <c r="R94" s="140"/>
      <c r="S94" s="140"/>
      <c r="T94" s="142"/>
      <c r="U94" s="143"/>
      <c r="V94" s="310"/>
      <c r="W94" s="94" t="s">
        <v>64</v>
      </c>
      <c r="X94" s="140">
        <v>5</v>
      </c>
      <c r="Y94" s="140">
        <v>3</v>
      </c>
      <c r="Z94" s="140">
        <v>1</v>
      </c>
      <c r="AA94" s="142">
        <v>5</v>
      </c>
      <c r="AB94" s="163">
        <v>246.04093769761874</v>
      </c>
      <c r="AC94" s="310"/>
      <c r="AD94" s="94"/>
      <c r="AE94" s="140"/>
      <c r="AF94" s="140"/>
      <c r="AG94" s="142"/>
      <c r="AH94" s="163"/>
      <c r="AI94" s="310"/>
      <c r="AJ94" s="94"/>
      <c r="AK94" s="142"/>
      <c r="AL94" s="163"/>
      <c r="AM94" s="310"/>
      <c r="AN94" s="94"/>
      <c r="AO94" s="140"/>
      <c r="AP94" s="140"/>
      <c r="AQ94" s="142"/>
      <c r="AR94" s="163"/>
      <c r="AS94" s="310"/>
      <c r="AT94" s="94"/>
      <c r="AU94" s="140"/>
      <c r="AV94" s="140"/>
      <c r="AW94" s="142"/>
      <c r="AX94" s="143"/>
      <c r="AY94" s="310"/>
      <c r="AZ94" s="94"/>
      <c r="BA94" s="140"/>
      <c r="BB94" s="140"/>
      <c r="BC94" s="140"/>
      <c r="BD94" s="140"/>
      <c r="BE94" s="140"/>
      <c r="BF94" s="140"/>
      <c r="BG94" s="142"/>
      <c r="BH94" s="143"/>
      <c r="BI94" s="310"/>
      <c r="BJ94" s="94"/>
      <c r="BK94" s="140"/>
      <c r="BL94" s="140"/>
      <c r="BM94" s="140"/>
      <c r="BN94" s="140"/>
      <c r="BO94" s="142"/>
      <c r="BP94" s="143"/>
      <c r="BQ94" s="310"/>
      <c r="BR94" s="94"/>
      <c r="BS94" s="142"/>
      <c r="BT94" s="143"/>
      <c r="BU94" s="310"/>
      <c r="BV94" s="94"/>
      <c r="BW94" s="140"/>
      <c r="BX94" s="142"/>
      <c r="BY94" s="164"/>
      <c r="BZ94" s="165"/>
    </row>
    <row r="95" spans="1:78" s="166" customFormat="1" ht="12.75" customHeight="1" x14ac:dyDescent="0.25">
      <c r="A95" s="19">
        <v>37</v>
      </c>
      <c r="B95" s="91" t="s">
        <v>36</v>
      </c>
      <c r="C95" s="91" t="s">
        <v>312</v>
      </c>
      <c r="D95" s="20" t="s">
        <v>107</v>
      </c>
      <c r="E95" s="92" t="s">
        <v>313</v>
      </c>
      <c r="F95" s="93"/>
      <c r="G95" s="145">
        <f>AX95+AR95+AH95+U95+O95+AB95+AL95</f>
        <v>238.9405350465031</v>
      </c>
      <c r="H95" s="301">
        <f>AX95+AR95+AH95+U95+O95+AB95+BH95+BP95+BY95+AL95+BT95</f>
        <v>238.9405350465031</v>
      </c>
      <c r="I95" s="145">
        <f>COUNTA(L95,Q95,AD95,AJ95,W95,AN95,AT95,AZ95,BR95,BJ95,BV95)</f>
        <v>1</v>
      </c>
      <c r="J95" s="145">
        <f>COUNTA(M95,N95,R95,S95,T95,X95,Y95,Z95,AA95,AE95,AF95,AG95,AK95,AO95,AP95,AQ95,AU95,AV95,AW95,BA95,BB95,BC95,BD95,BE95,BF95,BG95,BK95,BL95,BM95,BN95,BO95,BS95,BW95,BX95)</f>
        <v>4</v>
      </c>
      <c r="K95" s="139"/>
      <c r="L95" s="94"/>
      <c r="M95" s="140"/>
      <c r="N95" s="142"/>
      <c r="O95" s="141"/>
      <c r="P95" s="310"/>
      <c r="Q95" s="94"/>
      <c r="R95" s="140"/>
      <c r="S95" s="140"/>
      <c r="T95" s="142"/>
      <c r="U95" s="143"/>
      <c r="V95" s="310"/>
      <c r="W95" s="94" t="s">
        <v>59</v>
      </c>
      <c r="X95" s="140">
        <v>7</v>
      </c>
      <c r="Y95" s="140" t="s">
        <v>25</v>
      </c>
      <c r="Z95" s="140">
        <v>3</v>
      </c>
      <c r="AA95" s="142">
        <v>5</v>
      </c>
      <c r="AB95" s="163">
        <v>238.9405350465031</v>
      </c>
      <c r="AC95" s="310"/>
      <c r="AD95" s="94"/>
      <c r="AE95" s="140"/>
      <c r="AF95" s="140"/>
      <c r="AG95" s="142"/>
      <c r="AH95" s="163"/>
      <c r="AI95" s="310"/>
      <c r="AJ95" s="94"/>
      <c r="AK95" s="142"/>
      <c r="AL95" s="163"/>
      <c r="AM95" s="310"/>
      <c r="AN95" s="94"/>
      <c r="AO95" s="140"/>
      <c r="AP95" s="140"/>
      <c r="AQ95" s="142"/>
      <c r="AR95" s="163"/>
      <c r="AS95" s="310"/>
      <c r="AT95" s="94"/>
      <c r="AU95" s="140"/>
      <c r="AV95" s="140"/>
      <c r="AW95" s="142"/>
      <c r="AX95" s="143"/>
      <c r="AY95" s="310"/>
      <c r="AZ95" s="94"/>
      <c r="BA95" s="140"/>
      <c r="BB95" s="140"/>
      <c r="BC95" s="140"/>
      <c r="BD95" s="140"/>
      <c r="BE95" s="140"/>
      <c r="BF95" s="140"/>
      <c r="BG95" s="142"/>
      <c r="BH95" s="143"/>
      <c r="BI95" s="310"/>
      <c r="BJ95" s="94"/>
      <c r="BK95" s="140"/>
      <c r="BL95" s="140"/>
      <c r="BM95" s="140"/>
      <c r="BN95" s="140"/>
      <c r="BO95" s="142"/>
      <c r="BP95" s="143"/>
      <c r="BQ95" s="310"/>
      <c r="BR95" s="94"/>
      <c r="BS95" s="142"/>
      <c r="BT95" s="143"/>
      <c r="BU95" s="310"/>
      <c r="BV95" s="94"/>
      <c r="BW95" s="140"/>
      <c r="BX95" s="142"/>
      <c r="BY95" s="164"/>
      <c r="BZ95" s="165"/>
    </row>
    <row r="96" spans="1:78" s="166" customFormat="1" ht="12.75" customHeight="1" x14ac:dyDescent="0.25">
      <c r="A96" s="19">
        <v>38</v>
      </c>
      <c r="B96" s="91" t="s">
        <v>36</v>
      </c>
      <c r="C96" s="91" t="s">
        <v>677</v>
      </c>
      <c r="D96" s="20" t="s">
        <v>316</v>
      </c>
      <c r="E96" s="92" t="s">
        <v>351</v>
      </c>
      <c r="F96" s="93"/>
      <c r="G96" s="145">
        <f>AX96+AR96+AH96+U96+O96+AB96+AL96</f>
        <v>209.47727059735018</v>
      </c>
      <c r="H96" s="301">
        <f>AX96+AR96+AH96+U96+O96+AB96+BH96+BP96+BY96+AL96+BT96</f>
        <v>237.37686794623451</v>
      </c>
      <c r="I96" s="145">
        <f>COUNTA(L96,Q96,AD96,AJ96,W96,AN96,AT96,AZ96,BR96,BJ96,BV96)</f>
        <v>5</v>
      </c>
      <c r="J96" s="145">
        <f>COUNTA(M96,N96,R96,S96,T96,X96,Y96,Z96,AA96,AE96,AF96,AG96,AK96,AO96,AP96,AQ96,AU96,AV96,AW96,BA96,BB96,BC96,BD96,BE96,BF96,BG96,BK96,BL96,BM96,BN96,BO96,BS96,BW96,BX96)</f>
        <v>14</v>
      </c>
      <c r="K96" s="139"/>
      <c r="L96" s="94" t="s">
        <v>13</v>
      </c>
      <c r="M96" s="140" t="s">
        <v>25</v>
      </c>
      <c r="N96" s="142">
        <v>3</v>
      </c>
      <c r="O96" s="141">
        <v>98.384833116532377</v>
      </c>
      <c r="P96" s="310"/>
      <c r="Q96" s="94" t="s">
        <v>59</v>
      </c>
      <c r="R96" s="140" t="s">
        <v>25</v>
      </c>
      <c r="S96" s="140" t="s">
        <v>25</v>
      </c>
      <c r="T96" s="142" t="s">
        <v>26</v>
      </c>
      <c r="U96" s="143">
        <v>40</v>
      </c>
      <c r="V96" s="310"/>
      <c r="W96" s="94" t="s">
        <v>60</v>
      </c>
      <c r="X96" s="140" t="s">
        <v>26</v>
      </c>
      <c r="Y96" s="140" t="s">
        <v>26</v>
      </c>
      <c r="Z96" s="140" t="s">
        <v>26</v>
      </c>
      <c r="AA96" s="142">
        <v>3</v>
      </c>
      <c r="AB96" s="163">
        <v>71.092437480817821</v>
      </c>
      <c r="AC96" s="310"/>
      <c r="AD96" s="94" t="s">
        <v>36</v>
      </c>
      <c r="AE96" s="140" t="s">
        <v>26</v>
      </c>
      <c r="AF96" s="140" t="s">
        <v>26</v>
      </c>
      <c r="AG96" s="142" t="s">
        <v>26</v>
      </c>
      <c r="AH96" s="163">
        <v>0</v>
      </c>
      <c r="AI96" s="310"/>
      <c r="AJ96" s="94"/>
      <c r="AK96" s="142"/>
      <c r="AL96" s="163"/>
      <c r="AM96" s="310"/>
      <c r="AN96" s="94"/>
      <c r="AO96" s="140"/>
      <c r="AP96" s="140"/>
      <c r="AQ96" s="142"/>
      <c r="AR96" s="163"/>
      <c r="AS96" s="310"/>
      <c r="AT96" s="94"/>
      <c r="AU96" s="140"/>
      <c r="AV96" s="140"/>
      <c r="AW96" s="142"/>
      <c r="AX96" s="143"/>
      <c r="AY96" s="310"/>
      <c r="AZ96" s="94"/>
      <c r="BA96" s="140"/>
      <c r="BB96" s="140"/>
      <c r="BC96" s="140"/>
      <c r="BD96" s="140"/>
      <c r="BE96" s="140"/>
      <c r="BF96" s="140"/>
      <c r="BG96" s="142"/>
      <c r="BH96" s="143"/>
      <c r="BI96" s="310"/>
      <c r="BJ96" s="94"/>
      <c r="BK96" s="140"/>
      <c r="BL96" s="140"/>
      <c r="BM96" s="140"/>
      <c r="BN96" s="140"/>
      <c r="BO96" s="142"/>
      <c r="BP96" s="143"/>
      <c r="BQ96" s="310"/>
      <c r="BR96" s="94"/>
      <c r="BS96" s="142"/>
      <c r="BT96" s="143"/>
      <c r="BU96" s="310"/>
      <c r="BV96" s="94" t="s">
        <v>59</v>
      </c>
      <c r="BW96" s="140">
        <v>16</v>
      </c>
      <c r="BX96" s="142">
        <v>14</v>
      </c>
      <c r="BY96" s="164">
        <v>27.899597348884335</v>
      </c>
      <c r="BZ96" s="165"/>
    </row>
    <row r="97" spans="1:78" s="166" customFormat="1" ht="12.75" customHeight="1" x14ac:dyDescent="0.25">
      <c r="A97" s="19">
        <v>39</v>
      </c>
      <c r="B97" s="91" t="s">
        <v>36</v>
      </c>
      <c r="C97" s="91" t="s">
        <v>383</v>
      </c>
      <c r="D97" s="20" t="s">
        <v>384</v>
      </c>
      <c r="E97" s="92" t="s">
        <v>385</v>
      </c>
      <c r="F97" s="93"/>
      <c r="G97" s="145">
        <f>AX97+AR97+AH97+U97+O97+AB97+AL97</f>
        <v>236.26510704792844</v>
      </c>
      <c r="H97" s="301">
        <f>AX97+AR97+AH97+U97+O97+AB97+BH97+BP97+BY97+AL97+BT97</f>
        <v>236.26510704792844</v>
      </c>
      <c r="I97" s="145">
        <f>COUNTA(L97,Q97,AD97,AJ97,W97,AN97,AT97,AZ97,BR97,BJ97,BV97)</f>
        <v>2</v>
      </c>
      <c r="J97" s="145">
        <f>COUNTA(M97,N97,R97,S97,T97,X97,Y97,Z97,AA97,AE97,AF97,AG97,AK97,AO97,AP97,AQ97,AU97,AV97,AW97,BA97,BB97,BC97,BD97,BE97,BF97,BG97,BK97,BL97,BM97,BN97,BO97,BS97,BW97,BX97)</f>
        <v>6</v>
      </c>
      <c r="K97" s="139"/>
      <c r="L97" s="94"/>
      <c r="M97" s="140"/>
      <c r="N97" s="142"/>
      <c r="O97" s="141"/>
      <c r="P97" s="310"/>
      <c r="Q97" s="94" t="s">
        <v>60</v>
      </c>
      <c r="R97" s="140" t="s">
        <v>25</v>
      </c>
      <c r="S97" s="140">
        <v>4</v>
      </c>
      <c r="T97" s="142">
        <v>5</v>
      </c>
      <c r="U97" s="143">
        <v>133.74401850394091</v>
      </c>
      <c r="V97" s="310"/>
      <c r="W97" s="94"/>
      <c r="X97" s="140"/>
      <c r="Y97" s="140"/>
      <c r="Z97" s="140"/>
      <c r="AA97" s="142"/>
      <c r="AB97" s="163"/>
      <c r="AC97" s="310"/>
      <c r="AD97" s="94" t="s">
        <v>36</v>
      </c>
      <c r="AE97" s="140">
        <v>17</v>
      </c>
      <c r="AF97" s="140">
        <v>14</v>
      </c>
      <c r="AG97" s="142">
        <v>15</v>
      </c>
      <c r="AH97" s="163">
        <v>102.52108854398752</v>
      </c>
      <c r="AI97" s="310"/>
      <c r="AJ97" s="94"/>
      <c r="AK97" s="142"/>
      <c r="AL97" s="163"/>
      <c r="AM97" s="310"/>
      <c r="AN97" s="94"/>
      <c r="AO97" s="140"/>
      <c r="AP97" s="140"/>
      <c r="AQ97" s="142"/>
      <c r="AR97" s="163"/>
      <c r="AS97" s="310"/>
      <c r="AT97" s="94"/>
      <c r="AU97" s="140"/>
      <c r="AV97" s="140"/>
      <c r="AW97" s="142"/>
      <c r="AX97" s="143"/>
      <c r="AY97" s="310"/>
      <c r="AZ97" s="94"/>
      <c r="BA97" s="140"/>
      <c r="BB97" s="140"/>
      <c r="BC97" s="140"/>
      <c r="BD97" s="140"/>
      <c r="BE97" s="140"/>
      <c r="BF97" s="140"/>
      <c r="BG97" s="142"/>
      <c r="BH97" s="143"/>
      <c r="BI97" s="310"/>
      <c r="BJ97" s="94"/>
      <c r="BK97" s="140"/>
      <c r="BL97" s="140"/>
      <c r="BM97" s="140"/>
      <c r="BN97" s="140"/>
      <c r="BO97" s="142"/>
      <c r="BP97" s="143"/>
      <c r="BQ97" s="310"/>
      <c r="BR97" s="94"/>
      <c r="BS97" s="142"/>
      <c r="BT97" s="143"/>
      <c r="BU97" s="310"/>
      <c r="BV97" s="94"/>
      <c r="BW97" s="140"/>
      <c r="BX97" s="142"/>
      <c r="BY97" s="164"/>
      <c r="BZ97" s="165"/>
    </row>
    <row r="98" spans="1:78" s="166" customFormat="1" ht="12.75" hidden="1" customHeight="1" x14ac:dyDescent="0.25">
      <c r="A98" s="19">
        <v>24</v>
      </c>
      <c r="B98" s="91" t="s">
        <v>35</v>
      </c>
      <c r="C98" s="91" t="s">
        <v>550</v>
      </c>
      <c r="D98" s="20" t="s">
        <v>295</v>
      </c>
      <c r="E98" s="92" t="s">
        <v>296</v>
      </c>
      <c r="F98" s="93"/>
      <c r="G98" s="145">
        <f>AX98+AR98+AH98+U98+O98+AB98+AL98</f>
        <v>232.65449934959719</v>
      </c>
      <c r="H98" s="301">
        <f>AX98+AR98+AH98+U98+O98+AB98+BH98+BP98+BY98+AL98+BT98</f>
        <v>232.65449934959719</v>
      </c>
      <c r="I98" s="145">
        <f>COUNTA(L98,Q98,AD98,AJ98,W98,AN98,AT98,AZ98,BR98,BJ98,BV98)</f>
        <v>1</v>
      </c>
      <c r="J98" s="145">
        <f>COUNTA(M98,N98,R98,S98,T98,X98,Y98,Z98,AA98,AE98,AF98,AG98,AK98,AO98,AP98,AQ98,AU98,AV98,AW98,BA98,BB98,BC98,BD98,BE98,BF98,BG98,BK98,BL98,BM98,BN98,BO98,BS98,BW98,BX98)</f>
        <v>3</v>
      </c>
      <c r="K98" s="139"/>
      <c r="L98" s="94"/>
      <c r="M98" s="140"/>
      <c r="N98" s="142"/>
      <c r="O98" s="141"/>
      <c r="P98" s="310"/>
      <c r="Q98" s="94"/>
      <c r="R98" s="140"/>
      <c r="S98" s="140"/>
      <c r="T98" s="142"/>
      <c r="U98" s="143"/>
      <c r="V98" s="310"/>
      <c r="W98" s="94"/>
      <c r="X98" s="140"/>
      <c r="Y98" s="140"/>
      <c r="Z98" s="140"/>
      <c r="AA98" s="142"/>
      <c r="AB98" s="163"/>
      <c r="AC98" s="310"/>
      <c r="AD98" s="94"/>
      <c r="AE98" s="140"/>
      <c r="AF98" s="140"/>
      <c r="AG98" s="142"/>
      <c r="AH98" s="163"/>
      <c r="AI98" s="310"/>
      <c r="AJ98" s="94"/>
      <c r="AK98" s="142"/>
      <c r="AL98" s="163"/>
      <c r="AM98" s="310"/>
      <c r="AN98" s="94"/>
      <c r="AO98" s="140"/>
      <c r="AP98" s="140"/>
      <c r="AQ98" s="142"/>
      <c r="AR98" s="163"/>
      <c r="AS98" s="310"/>
      <c r="AT98" s="94" t="s">
        <v>139</v>
      </c>
      <c r="AU98" s="140">
        <v>4</v>
      </c>
      <c r="AV98" s="140">
        <v>4</v>
      </c>
      <c r="AW98" s="142">
        <v>4</v>
      </c>
      <c r="AX98" s="143">
        <v>232.65449934959719</v>
      </c>
      <c r="AY98" s="310"/>
      <c r="AZ98" s="94"/>
      <c r="BA98" s="140"/>
      <c r="BB98" s="140"/>
      <c r="BC98" s="140"/>
      <c r="BD98" s="140"/>
      <c r="BE98" s="140"/>
      <c r="BF98" s="140"/>
      <c r="BG98" s="142"/>
      <c r="BH98" s="143"/>
      <c r="BI98" s="310"/>
      <c r="BJ98" s="94"/>
      <c r="BK98" s="140"/>
      <c r="BL98" s="140"/>
      <c r="BM98" s="140"/>
      <c r="BN98" s="140"/>
      <c r="BO98" s="142"/>
      <c r="BP98" s="143"/>
      <c r="BQ98" s="310"/>
      <c r="BR98" s="94"/>
      <c r="BS98" s="142"/>
      <c r="BT98" s="143"/>
      <c r="BU98" s="310"/>
      <c r="BV98" s="94"/>
      <c r="BW98" s="140"/>
      <c r="BX98" s="142"/>
      <c r="BY98" s="164"/>
      <c r="BZ98" s="165"/>
    </row>
    <row r="99" spans="1:78" s="166" customFormat="1" ht="12.75" customHeight="1" x14ac:dyDescent="0.25">
      <c r="A99" s="19">
        <v>40</v>
      </c>
      <c r="B99" s="91" t="s">
        <v>36</v>
      </c>
      <c r="C99" s="91">
        <v>997</v>
      </c>
      <c r="D99" s="20" t="s">
        <v>386</v>
      </c>
      <c r="E99" s="92" t="s">
        <v>387</v>
      </c>
      <c r="F99" s="93"/>
      <c r="G99" s="145">
        <f>AX99+AR99+AH99+U99+O99+AB99+AL99</f>
        <v>229.76694587905624</v>
      </c>
      <c r="H99" s="301">
        <f>AX99+AR99+AH99+U99+O99+AB99+BH99+BP99+BY99+AL99+BT99</f>
        <v>229.76694587905624</v>
      </c>
      <c r="I99" s="145">
        <f>COUNTA(L99,Q99,AD99,AJ99,W99,AN99,AT99,AZ99,BR99,BJ99,BV99)</f>
        <v>2</v>
      </c>
      <c r="J99" s="145">
        <f>COUNTA(M99,N99,R99,S99,T99,X99,Y99,Z99,AA99,AE99,AF99,AG99,AK99,AO99,AP99,AQ99,AU99,AV99,AW99,BA99,BB99,BC99,BD99,BE99,BF99,BG99,BK99,BL99,BM99,BN99,BO99,BS99,BW99,BX99)</f>
        <v>6</v>
      </c>
      <c r="K99" s="139"/>
      <c r="L99" s="94"/>
      <c r="M99" s="140"/>
      <c r="N99" s="142"/>
      <c r="O99" s="141"/>
      <c r="P99" s="310"/>
      <c r="Q99" s="94" t="s">
        <v>60</v>
      </c>
      <c r="R99" s="140" t="s">
        <v>25</v>
      </c>
      <c r="S99" s="140">
        <v>5</v>
      </c>
      <c r="T99" s="142">
        <v>4</v>
      </c>
      <c r="U99" s="143">
        <v>133.74401850394088</v>
      </c>
      <c r="V99" s="310"/>
      <c r="W99" s="94"/>
      <c r="X99" s="140"/>
      <c r="Y99" s="140"/>
      <c r="Z99" s="140"/>
      <c r="AA99" s="142"/>
      <c r="AB99" s="163"/>
      <c r="AC99" s="310"/>
      <c r="AD99" s="94" t="s">
        <v>36</v>
      </c>
      <c r="AE99" s="140">
        <v>15</v>
      </c>
      <c r="AF99" s="140">
        <v>15</v>
      </c>
      <c r="AG99" s="142">
        <v>17</v>
      </c>
      <c r="AH99" s="163">
        <v>96.022927375115358</v>
      </c>
      <c r="AI99" s="310"/>
      <c r="AJ99" s="94"/>
      <c r="AK99" s="142"/>
      <c r="AL99" s="163"/>
      <c r="AM99" s="310"/>
      <c r="AN99" s="94"/>
      <c r="AO99" s="140"/>
      <c r="AP99" s="140"/>
      <c r="AQ99" s="142"/>
      <c r="AR99" s="163"/>
      <c r="AS99" s="310"/>
      <c r="AT99" s="94"/>
      <c r="AU99" s="140"/>
      <c r="AV99" s="140"/>
      <c r="AW99" s="142"/>
      <c r="AX99" s="143"/>
      <c r="AY99" s="310"/>
      <c r="AZ99" s="94"/>
      <c r="BA99" s="140"/>
      <c r="BB99" s="140"/>
      <c r="BC99" s="140"/>
      <c r="BD99" s="140"/>
      <c r="BE99" s="140"/>
      <c r="BF99" s="140"/>
      <c r="BG99" s="142"/>
      <c r="BH99" s="143"/>
      <c r="BI99" s="310"/>
      <c r="BJ99" s="94"/>
      <c r="BK99" s="140"/>
      <c r="BL99" s="140"/>
      <c r="BM99" s="140"/>
      <c r="BN99" s="140"/>
      <c r="BO99" s="142"/>
      <c r="BP99" s="143"/>
      <c r="BQ99" s="310"/>
      <c r="BR99" s="94"/>
      <c r="BS99" s="142"/>
      <c r="BT99" s="143"/>
      <c r="BU99" s="310"/>
      <c r="BV99" s="94"/>
      <c r="BW99" s="140"/>
      <c r="BX99" s="142"/>
      <c r="BY99" s="164"/>
      <c r="BZ99" s="165"/>
    </row>
    <row r="100" spans="1:78" s="166" customFormat="1" ht="12.75" customHeight="1" x14ac:dyDescent="0.25">
      <c r="A100" s="19">
        <v>41</v>
      </c>
      <c r="B100" s="91" t="s">
        <v>36</v>
      </c>
      <c r="C100" s="91">
        <v>77</v>
      </c>
      <c r="D100" s="20" t="s">
        <v>110</v>
      </c>
      <c r="E100" s="92" t="s">
        <v>668</v>
      </c>
      <c r="F100" s="93"/>
      <c r="G100" s="145">
        <f>AX100+AR100+AH100+U100+O100+AB100+AL100</f>
        <v>0</v>
      </c>
      <c r="H100" s="301">
        <f>AX100+AR100+AH100+U100+O100+AB100+BH100+BP100+BY100+AL100+BT100</f>
        <v>228.95293596321125</v>
      </c>
      <c r="I100" s="145">
        <f>COUNTA(L100,Q100,AD100,AJ100,W100,AN100,AT100,AZ100,BR100,BJ100,BV100)</f>
        <v>1</v>
      </c>
      <c r="J100" s="145">
        <f>COUNTA(M100,N100,R100,S100,T100,X100,Y100,Z100,AA100,AE100,AF100,AG100,AK100,AO100,AP100,AQ100,AU100,AV100,AW100,BA100,BB100,BC100,BD100,BE100,BF100,BG100,BK100,BL100,BM100,BN100,BO100,BS100,BW100,BX100)</f>
        <v>2</v>
      </c>
      <c r="K100" s="139"/>
      <c r="L100" s="94"/>
      <c r="M100" s="140"/>
      <c r="N100" s="142"/>
      <c r="O100" s="141"/>
      <c r="P100" s="310"/>
      <c r="Q100" s="94"/>
      <c r="R100" s="140"/>
      <c r="S100" s="140"/>
      <c r="T100" s="142"/>
      <c r="U100" s="143"/>
      <c r="V100" s="310"/>
      <c r="W100" s="94"/>
      <c r="X100" s="140"/>
      <c r="Y100" s="140"/>
      <c r="Z100" s="140"/>
      <c r="AA100" s="142"/>
      <c r="AB100" s="163"/>
      <c r="AC100" s="310"/>
      <c r="AD100" s="94"/>
      <c r="AE100" s="140"/>
      <c r="AF100" s="140"/>
      <c r="AG100" s="142"/>
      <c r="AH100" s="163"/>
      <c r="AI100" s="310"/>
      <c r="AJ100" s="94"/>
      <c r="AK100" s="142"/>
      <c r="AL100" s="163"/>
      <c r="AM100" s="310"/>
      <c r="AN100" s="94"/>
      <c r="AO100" s="140"/>
      <c r="AP100" s="140"/>
      <c r="AQ100" s="142"/>
      <c r="AR100" s="163"/>
      <c r="AS100" s="310"/>
      <c r="AT100" s="94"/>
      <c r="AU100" s="140"/>
      <c r="AV100" s="140"/>
      <c r="AW100" s="142"/>
      <c r="AX100" s="143"/>
      <c r="AY100" s="310"/>
      <c r="AZ100" s="94"/>
      <c r="BA100" s="140"/>
      <c r="BB100" s="140"/>
      <c r="BC100" s="140"/>
      <c r="BD100" s="140"/>
      <c r="BE100" s="140"/>
      <c r="BF100" s="140"/>
      <c r="BG100" s="142"/>
      <c r="BH100" s="143"/>
      <c r="BI100" s="310"/>
      <c r="BJ100" s="94"/>
      <c r="BK100" s="140"/>
      <c r="BL100" s="140"/>
      <c r="BM100" s="140"/>
      <c r="BN100" s="140"/>
      <c r="BO100" s="142"/>
      <c r="BP100" s="143"/>
      <c r="BQ100" s="310"/>
      <c r="BR100" s="94"/>
      <c r="BS100" s="142"/>
      <c r="BT100" s="143"/>
      <c r="BU100" s="310"/>
      <c r="BV100" s="94" t="s">
        <v>59</v>
      </c>
      <c r="BW100" s="140">
        <v>2</v>
      </c>
      <c r="BX100" s="142">
        <v>6</v>
      </c>
      <c r="BY100" s="164">
        <v>228.95293596321125</v>
      </c>
      <c r="BZ100" s="165"/>
    </row>
    <row r="101" spans="1:78" s="166" customFormat="1" ht="12.75" customHeight="1" x14ac:dyDescent="0.25">
      <c r="A101" s="19">
        <v>42</v>
      </c>
      <c r="B101" s="91" t="s">
        <v>36</v>
      </c>
      <c r="C101" s="91" t="s">
        <v>672</v>
      </c>
      <c r="D101" s="20" t="s">
        <v>498</v>
      </c>
      <c r="E101" s="92" t="s">
        <v>768</v>
      </c>
      <c r="F101" s="93"/>
      <c r="G101" s="145">
        <f>AX101+AR101+AH101+U101+O101+AB101+AL101</f>
        <v>167.23637474483468</v>
      </c>
      <c r="H101" s="301">
        <f>AX101+AR101+AH101+U101+O101+AB101+BH101+BP101+BY101+AL101+BT101</f>
        <v>226.382908924134</v>
      </c>
      <c r="I101" s="145">
        <f>COUNTA(L101,Q101,AD101,AJ101,W101,AN101,AT101,AZ101,BR101,BJ101,BV101)</f>
        <v>2</v>
      </c>
      <c r="J101" s="145">
        <f>COUNTA(M101,N101,R101,S101,T101,X101,Y101,Z101,AA101,AE101,AF101,AG101,AK101,AO101,AP101,AQ101,AU101,AV101,AW101,BA101,BB101,BC101,BD101,BE101,BF101,BG101,BK101,BL101,BM101,BN101,BO101,BS101,BW101,BX101)</f>
        <v>6</v>
      </c>
      <c r="K101" s="139"/>
      <c r="L101" s="94"/>
      <c r="M101" s="140"/>
      <c r="N101" s="142"/>
      <c r="O101" s="141"/>
      <c r="P101" s="310"/>
      <c r="Q101" s="94"/>
      <c r="R101" s="140"/>
      <c r="S101" s="140"/>
      <c r="T101" s="142"/>
      <c r="U101" s="143"/>
      <c r="V101" s="310"/>
      <c r="W101" s="94" t="s">
        <v>59</v>
      </c>
      <c r="X101" s="140">
        <v>9</v>
      </c>
      <c r="Y101" s="140" t="s">
        <v>25</v>
      </c>
      <c r="Z101" s="140">
        <v>2</v>
      </c>
      <c r="AA101" s="142">
        <v>10</v>
      </c>
      <c r="AB101" s="163">
        <v>167.23637474483468</v>
      </c>
      <c r="AC101" s="310"/>
      <c r="AD101" s="94"/>
      <c r="AE101" s="140"/>
      <c r="AF101" s="140"/>
      <c r="AG101" s="142"/>
      <c r="AH101" s="163"/>
      <c r="AI101" s="310"/>
      <c r="AJ101" s="94"/>
      <c r="AK101" s="142"/>
      <c r="AL101" s="163"/>
      <c r="AM101" s="310"/>
      <c r="AN101" s="94"/>
      <c r="AO101" s="140"/>
      <c r="AP101" s="140"/>
      <c r="AQ101" s="142"/>
      <c r="AR101" s="163"/>
      <c r="AS101" s="310"/>
      <c r="AT101" s="94"/>
      <c r="AU101" s="140"/>
      <c r="AV101" s="140"/>
      <c r="AW101" s="142"/>
      <c r="AX101" s="143"/>
      <c r="AY101" s="310"/>
      <c r="AZ101" s="94"/>
      <c r="BA101" s="140"/>
      <c r="BB101" s="140"/>
      <c r="BC101" s="140"/>
      <c r="BD101" s="140"/>
      <c r="BE101" s="140"/>
      <c r="BF101" s="140"/>
      <c r="BG101" s="142"/>
      <c r="BH101" s="143"/>
      <c r="BI101" s="310"/>
      <c r="BJ101" s="94"/>
      <c r="BK101" s="140"/>
      <c r="BL101" s="140"/>
      <c r="BM101" s="140"/>
      <c r="BN101" s="140"/>
      <c r="BO101" s="142"/>
      <c r="BP101" s="143"/>
      <c r="BQ101" s="310"/>
      <c r="BR101" s="94"/>
      <c r="BS101" s="142"/>
      <c r="BT101" s="143"/>
      <c r="BU101" s="310"/>
      <c r="BV101" s="94" t="s">
        <v>59</v>
      </c>
      <c r="BW101" s="140">
        <v>14</v>
      </c>
      <c r="BX101" s="142">
        <v>12</v>
      </c>
      <c r="BY101" s="164">
        <v>59.14653417929933</v>
      </c>
      <c r="BZ101" s="165"/>
    </row>
    <row r="102" spans="1:78" s="166" customFormat="1" ht="12.75" customHeight="1" x14ac:dyDescent="0.25">
      <c r="A102" s="19">
        <v>43</v>
      </c>
      <c r="B102" s="91" t="s">
        <v>36</v>
      </c>
      <c r="C102" s="91" t="s">
        <v>273</v>
      </c>
      <c r="D102" s="20" t="s">
        <v>274</v>
      </c>
      <c r="E102" s="92" t="s">
        <v>275</v>
      </c>
      <c r="F102" s="93"/>
      <c r="G102" s="145">
        <f>AX102+AR102+AH102+U102+O102+AB102+AL102</f>
        <v>170.83493856482252</v>
      </c>
      <c r="H102" s="301">
        <f>AX102+AR102+AH102+U102+O102+AB102+BH102+BP102+BY102+AL102+BT102</f>
        <v>170.83493856482252</v>
      </c>
      <c r="I102" s="145">
        <f>COUNTA(L102,Q102,AD102,AJ102,W102,AN102,AT102,AZ102,BR102,BJ102,BV102)</f>
        <v>1</v>
      </c>
      <c r="J102" s="145">
        <f>COUNTA(M102,N102,R102,S102,T102,X102,Y102,Z102,AA102,AE102,AF102,AG102,AK102,AO102,AP102,AQ102,AU102,AV102,AW102,BA102,BB102,BC102,BD102,BE102,BF102,BG102,BK102,BL102,BM102,BN102,BO102,BS102,BW102,BX102)</f>
        <v>3</v>
      </c>
      <c r="K102" s="139"/>
      <c r="L102" s="94"/>
      <c r="M102" s="140"/>
      <c r="N102" s="142"/>
      <c r="O102" s="141"/>
      <c r="P102" s="310"/>
      <c r="Q102" s="94"/>
      <c r="R102" s="140"/>
      <c r="S102" s="140"/>
      <c r="T102" s="142"/>
      <c r="U102" s="143"/>
      <c r="V102" s="310"/>
      <c r="W102" s="94"/>
      <c r="X102" s="140"/>
      <c r="Y102" s="140"/>
      <c r="Z102" s="140"/>
      <c r="AA102" s="142"/>
      <c r="AB102" s="163"/>
      <c r="AC102" s="310"/>
      <c r="AD102" s="94" t="s">
        <v>36</v>
      </c>
      <c r="AE102" s="140">
        <v>16</v>
      </c>
      <c r="AF102" s="140">
        <v>12</v>
      </c>
      <c r="AG102" s="142">
        <v>8</v>
      </c>
      <c r="AH102" s="163">
        <v>170.83493856482252</v>
      </c>
      <c r="AI102" s="310"/>
      <c r="AJ102" s="94"/>
      <c r="AK102" s="142"/>
      <c r="AL102" s="163"/>
      <c r="AM102" s="310"/>
      <c r="AN102" s="94"/>
      <c r="AO102" s="140"/>
      <c r="AP102" s="140"/>
      <c r="AQ102" s="142"/>
      <c r="AR102" s="163"/>
      <c r="AS102" s="310"/>
      <c r="AT102" s="94"/>
      <c r="AU102" s="140"/>
      <c r="AV102" s="140"/>
      <c r="AW102" s="142"/>
      <c r="AX102" s="143"/>
      <c r="AY102" s="310"/>
      <c r="AZ102" s="94"/>
      <c r="BA102" s="140"/>
      <c r="BB102" s="140"/>
      <c r="BC102" s="140"/>
      <c r="BD102" s="140"/>
      <c r="BE102" s="140"/>
      <c r="BF102" s="140"/>
      <c r="BG102" s="142"/>
      <c r="BH102" s="143"/>
      <c r="BI102" s="310"/>
      <c r="BJ102" s="94"/>
      <c r="BK102" s="140"/>
      <c r="BL102" s="140"/>
      <c r="BM102" s="140"/>
      <c r="BN102" s="140"/>
      <c r="BO102" s="142"/>
      <c r="BP102" s="143"/>
      <c r="BQ102" s="310"/>
      <c r="BR102" s="94"/>
      <c r="BS102" s="142"/>
      <c r="BT102" s="143"/>
      <c r="BU102" s="310"/>
      <c r="BV102" s="94"/>
      <c r="BW102" s="140"/>
      <c r="BX102" s="142"/>
      <c r="BY102" s="164"/>
      <c r="BZ102" s="165"/>
    </row>
    <row r="103" spans="1:78" s="166" customFormat="1" ht="12.75" customHeight="1" x14ac:dyDescent="0.25">
      <c r="A103" s="19">
        <v>44</v>
      </c>
      <c r="B103" s="91" t="s">
        <v>36</v>
      </c>
      <c r="C103" s="91" t="s">
        <v>427</v>
      </c>
      <c r="D103" s="20" t="s">
        <v>282</v>
      </c>
      <c r="E103" s="92" t="s">
        <v>283</v>
      </c>
      <c r="F103" s="93"/>
      <c r="G103" s="145">
        <f>AX103+AR103+AH103+U103+O103+AB103+AL103</f>
        <v>168.7914369285181</v>
      </c>
      <c r="H103" s="301">
        <f>AX103+AR103+AH103+U103+O103+AB103+BH103+BP103+BY103+AL103+BT103</f>
        <v>168.7914369285181</v>
      </c>
      <c r="I103" s="145">
        <f>COUNTA(L103,Q103,AD103,AJ103,W103,AN103,AT103,AZ103,BR103,BJ103,BV103)</f>
        <v>2</v>
      </c>
      <c r="J103" s="145">
        <f>COUNTA(M103,N103,R103,S103,T103,X103,Y103,Z103,AA103,AE103,AF103,AG103,AK103,AO103,AP103,AQ103,AU103,AV103,AW103,BA103,BB103,BC103,BD103,BE103,BF103,BG103,BK103,BL103,BM103,BN103,BO103,BS103,BW103,BX103)</f>
        <v>6</v>
      </c>
      <c r="K103" s="139"/>
      <c r="L103" s="94"/>
      <c r="M103" s="140"/>
      <c r="N103" s="142"/>
      <c r="O103" s="141"/>
      <c r="P103" s="310"/>
      <c r="Q103" s="94" t="s">
        <v>60</v>
      </c>
      <c r="R103" s="140" t="s">
        <v>25</v>
      </c>
      <c r="S103" s="140">
        <v>6</v>
      </c>
      <c r="T103" s="142">
        <v>6</v>
      </c>
      <c r="U103" s="143">
        <v>78.123250391632752</v>
      </c>
      <c r="V103" s="310"/>
      <c r="W103" s="94"/>
      <c r="X103" s="140"/>
      <c r="Y103" s="140"/>
      <c r="Z103" s="140"/>
      <c r="AA103" s="142"/>
      <c r="AB103" s="163"/>
      <c r="AC103" s="310"/>
      <c r="AD103" s="94" t="s">
        <v>36</v>
      </c>
      <c r="AE103" s="140">
        <v>18</v>
      </c>
      <c r="AF103" s="140">
        <v>18</v>
      </c>
      <c r="AG103" s="142">
        <v>12</v>
      </c>
      <c r="AH103" s="163">
        <v>90.668186536885344</v>
      </c>
      <c r="AI103" s="310"/>
      <c r="AJ103" s="94"/>
      <c r="AK103" s="142"/>
      <c r="AL103" s="163"/>
      <c r="AM103" s="310"/>
      <c r="AN103" s="94"/>
      <c r="AO103" s="140"/>
      <c r="AP103" s="140"/>
      <c r="AQ103" s="142"/>
      <c r="AR103" s="163"/>
      <c r="AS103" s="310"/>
      <c r="AT103" s="94"/>
      <c r="AU103" s="140"/>
      <c r="AV103" s="140"/>
      <c r="AW103" s="142"/>
      <c r="AX103" s="143"/>
      <c r="AY103" s="310"/>
      <c r="AZ103" s="94"/>
      <c r="BA103" s="140"/>
      <c r="BB103" s="140"/>
      <c r="BC103" s="140"/>
      <c r="BD103" s="140"/>
      <c r="BE103" s="140"/>
      <c r="BF103" s="140"/>
      <c r="BG103" s="142"/>
      <c r="BH103" s="143"/>
      <c r="BI103" s="310"/>
      <c r="BJ103" s="94"/>
      <c r="BK103" s="140"/>
      <c r="BL103" s="140"/>
      <c r="BM103" s="140"/>
      <c r="BN103" s="140"/>
      <c r="BO103" s="142"/>
      <c r="BP103" s="143"/>
      <c r="BQ103" s="310"/>
      <c r="BR103" s="94"/>
      <c r="BS103" s="142"/>
      <c r="BT103" s="143"/>
      <c r="BU103" s="310"/>
      <c r="BV103" s="94"/>
      <c r="BW103" s="140"/>
      <c r="BX103" s="142"/>
      <c r="BY103" s="164"/>
      <c r="BZ103" s="165"/>
    </row>
    <row r="104" spans="1:78" s="166" customFormat="1" ht="12.75" customHeight="1" x14ac:dyDescent="0.25">
      <c r="A104" s="19">
        <v>45</v>
      </c>
      <c r="B104" s="91" t="s">
        <v>36</v>
      </c>
      <c r="C104" s="362"/>
      <c r="D104" s="363" t="s">
        <v>778</v>
      </c>
      <c r="E104" s="364" t="s">
        <v>779</v>
      </c>
      <c r="F104" s="93"/>
      <c r="G104" s="145"/>
      <c r="H104" s="301">
        <f>AX104+AR104+AH104+U104+O104+AB104+BH104+BP104+BY104+AL104+BT104</f>
        <v>165.99395902210054</v>
      </c>
      <c r="I104" s="145">
        <f>COUNTA(L104,Q104,AD104,AJ104,W104,AN104,AT104,AZ104,BR104,BJ104,BV104)</f>
        <v>1</v>
      </c>
      <c r="J104" s="145">
        <f>COUNTA(M104,N104,R104,S104,T104,X104,Y104,Z104,AA104,AE104,AF104,AG104,AK104,AO104,AP104,AQ104,AU104,AV104,AW104,BA104,BB104,BC104,BD104,BE104,BF104,BG104,BK104,BL104,BM104,BN104,BO104,BS104,BW104,BX104)</f>
        <v>2</v>
      </c>
      <c r="K104" s="139"/>
      <c r="L104" s="365" t="s">
        <v>13</v>
      </c>
      <c r="M104" s="366">
        <v>2</v>
      </c>
      <c r="N104" s="367">
        <v>4</v>
      </c>
      <c r="O104" s="368">
        <v>165.99395902210054</v>
      </c>
      <c r="P104" s="310"/>
      <c r="Q104" s="94"/>
      <c r="R104" s="140"/>
      <c r="S104" s="140"/>
      <c r="T104" s="142"/>
      <c r="U104" s="143"/>
      <c r="V104" s="310"/>
      <c r="W104" s="94"/>
      <c r="X104" s="140"/>
      <c r="Y104" s="140"/>
      <c r="Z104" s="140"/>
      <c r="AA104" s="142"/>
      <c r="AB104" s="163"/>
      <c r="AC104" s="310"/>
      <c r="AD104" s="94"/>
      <c r="AE104" s="140"/>
      <c r="AF104" s="140"/>
      <c r="AG104" s="142"/>
      <c r="AH104" s="163"/>
      <c r="AI104" s="310"/>
      <c r="AJ104" s="94"/>
      <c r="AK104" s="142"/>
      <c r="AL104" s="163"/>
      <c r="AM104" s="310"/>
      <c r="AN104" s="94"/>
      <c r="AO104" s="140"/>
      <c r="AP104" s="140"/>
      <c r="AQ104" s="142"/>
      <c r="AR104" s="163"/>
      <c r="AS104" s="310"/>
      <c r="AT104" s="94"/>
      <c r="AU104" s="140"/>
      <c r="AV104" s="140"/>
      <c r="AW104" s="142"/>
      <c r="AX104" s="143"/>
      <c r="AY104" s="310"/>
      <c r="AZ104" s="94"/>
      <c r="BA104" s="140"/>
      <c r="BB104" s="140"/>
      <c r="BC104" s="140"/>
      <c r="BD104" s="140"/>
      <c r="BE104" s="140"/>
      <c r="BF104" s="140"/>
      <c r="BG104" s="142"/>
      <c r="BH104" s="143"/>
      <c r="BI104" s="310"/>
      <c r="BJ104" s="94"/>
      <c r="BK104" s="140"/>
      <c r="BL104" s="140"/>
      <c r="BM104" s="140"/>
      <c r="BN104" s="140"/>
      <c r="BO104" s="142"/>
      <c r="BP104" s="143"/>
      <c r="BQ104" s="310"/>
      <c r="BR104" s="94"/>
      <c r="BS104" s="142"/>
      <c r="BT104" s="143"/>
      <c r="BU104" s="310"/>
      <c r="BV104" s="94"/>
      <c r="BW104" s="140"/>
      <c r="BX104" s="142"/>
      <c r="BY104" s="164"/>
      <c r="BZ104" s="165"/>
    </row>
    <row r="105" spans="1:78" s="166" customFormat="1" ht="12.75" customHeight="1" x14ac:dyDescent="0.25">
      <c r="A105" s="19">
        <v>46</v>
      </c>
      <c r="B105" s="91" t="s">
        <v>36</v>
      </c>
      <c r="C105" s="91" t="s">
        <v>720</v>
      </c>
      <c r="D105" s="20" t="s">
        <v>124</v>
      </c>
      <c r="E105" s="92" t="s">
        <v>721</v>
      </c>
      <c r="F105" s="93"/>
      <c r="G105" s="145">
        <f>AX105+AR105+AH105+U105+O105+AB105+AL105</f>
        <v>0</v>
      </c>
      <c r="H105" s="301">
        <f>AX105+AR105+AH105+U105+O105+AB105+BH105+BP105+BY105+AL105+BT105</f>
        <v>139.9909553343559</v>
      </c>
      <c r="I105" s="145">
        <f>COUNTA(L105,Q105,AD105,AJ105,W105,AN105,AT105,AZ105,BR105,BJ105,BV105)</f>
        <v>1</v>
      </c>
      <c r="J105" s="145">
        <f>COUNTA(M105,N105,R105,S105,T105,X105,Y105,Z105,AA105,AE105,AF105,AG105,AK105,AO105,AP105,AQ105,AU105,AV105,AW105,BA105,BB105,BC105,BD105,BE105,BF105,BG105,BK105,BL105,BM105,BN105,BO105,BS105,BW105,BX105)</f>
        <v>2</v>
      </c>
      <c r="K105" s="139"/>
      <c r="L105" s="94"/>
      <c r="M105" s="140"/>
      <c r="N105" s="142"/>
      <c r="O105" s="141"/>
      <c r="P105" s="310"/>
      <c r="Q105" s="94"/>
      <c r="R105" s="140"/>
      <c r="S105" s="140"/>
      <c r="T105" s="142"/>
      <c r="U105" s="143"/>
      <c r="V105" s="310"/>
      <c r="W105" s="94"/>
      <c r="X105" s="140"/>
      <c r="Y105" s="140"/>
      <c r="Z105" s="140"/>
      <c r="AA105" s="142"/>
      <c r="AB105" s="163"/>
      <c r="AC105" s="310"/>
      <c r="AD105" s="94"/>
      <c r="AE105" s="140"/>
      <c r="AF105" s="140"/>
      <c r="AG105" s="142"/>
      <c r="AH105" s="163"/>
      <c r="AI105" s="310"/>
      <c r="AJ105" s="94"/>
      <c r="AK105" s="142"/>
      <c r="AL105" s="163"/>
      <c r="AM105" s="310"/>
      <c r="AN105" s="94"/>
      <c r="AO105" s="140"/>
      <c r="AP105" s="140"/>
      <c r="AQ105" s="142"/>
      <c r="AR105" s="163"/>
      <c r="AS105" s="310"/>
      <c r="AT105" s="94"/>
      <c r="AU105" s="140"/>
      <c r="AV105" s="140"/>
      <c r="AW105" s="142"/>
      <c r="AX105" s="143"/>
      <c r="AY105" s="310"/>
      <c r="AZ105" s="94"/>
      <c r="BA105" s="140"/>
      <c r="BB105" s="140"/>
      <c r="BC105" s="140"/>
      <c r="BD105" s="140"/>
      <c r="BE105" s="140"/>
      <c r="BF105" s="140"/>
      <c r="BG105" s="142"/>
      <c r="BH105" s="143"/>
      <c r="BI105" s="310"/>
      <c r="BJ105" s="94"/>
      <c r="BK105" s="140"/>
      <c r="BL105" s="140"/>
      <c r="BM105" s="140"/>
      <c r="BN105" s="140"/>
      <c r="BO105" s="142"/>
      <c r="BP105" s="143"/>
      <c r="BQ105" s="310"/>
      <c r="BR105" s="94"/>
      <c r="BS105" s="142"/>
      <c r="BT105" s="143"/>
      <c r="BU105" s="310"/>
      <c r="BV105" s="94" t="s">
        <v>119</v>
      </c>
      <c r="BW105" s="140">
        <v>3</v>
      </c>
      <c r="BX105" s="142">
        <v>5</v>
      </c>
      <c r="BY105" s="164">
        <v>139.9909553343559</v>
      </c>
      <c r="BZ105" s="165"/>
    </row>
    <row r="106" spans="1:78" s="166" customFormat="1" ht="12.75" hidden="1" customHeight="1" x14ac:dyDescent="0.25">
      <c r="A106" s="19">
        <v>25</v>
      </c>
      <c r="B106" s="91" t="s">
        <v>35</v>
      </c>
      <c r="C106" s="91" t="s">
        <v>662</v>
      </c>
      <c r="D106" s="20" t="s">
        <v>113</v>
      </c>
      <c r="E106" s="92" t="s">
        <v>663</v>
      </c>
      <c r="F106" s="93"/>
      <c r="G106" s="145">
        <f>AX106+AR106+AH106+U106+O106+AB106+AL106</f>
        <v>0</v>
      </c>
      <c r="H106" s="301">
        <f>AX106+AR106+AH106+U106+O106+AB106+BH106+BP106+BY106+AL106+BT106</f>
        <v>137.52479996946329</v>
      </c>
      <c r="I106" s="145">
        <f>COUNTA(L106,Q106,AD106,AJ106,W106,AN106,AT106,AZ106,BR106,BJ106,BV106)</f>
        <v>1</v>
      </c>
      <c r="J106" s="145">
        <f>COUNTA(M106,N106,R106,S106,T106,X106,Y106,Z106,AA106,AE106,AF106,AG106,AK106,AO106,AP106,AQ106,AU106,AV106,AW106,BA106,BB106,BC106,BD106,BE106,BF106,BG106,BK106,BL106,BM106,BN106,BO106,BS106,BW106,BX106)</f>
        <v>2</v>
      </c>
      <c r="K106" s="139"/>
      <c r="L106" s="94"/>
      <c r="M106" s="140"/>
      <c r="N106" s="142"/>
      <c r="O106" s="141"/>
      <c r="P106" s="310"/>
      <c r="Q106" s="94"/>
      <c r="R106" s="140"/>
      <c r="S106" s="140"/>
      <c r="T106" s="142"/>
      <c r="U106" s="143"/>
      <c r="V106" s="310"/>
      <c r="W106" s="94"/>
      <c r="X106" s="140"/>
      <c r="Y106" s="140"/>
      <c r="Z106" s="140"/>
      <c r="AA106" s="142"/>
      <c r="AB106" s="163"/>
      <c r="AC106" s="310"/>
      <c r="AD106" s="94"/>
      <c r="AE106" s="140"/>
      <c r="AF106" s="140"/>
      <c r="AG106" s="142"/>
      <c r="AH106" s="163"/>
      <c r="AI106" s="310"/>
      <c r="AJ106" s="94"/>
      <c r="AK106" s="142"/>
      <c r="AL106" s="163"/>
      <c r="AM106" s="310"/>
      <c r="AN106" s="94"/>
      <c r="AO106" s="140"/>
      <c r="AP106" s="140"/>
      <c r="AQ106" s="142"/>
      <c r="AR106" s="163"/>
      <c r="AS106" s="310"/>
      <c r="AT106" s="94"/>
      <c r="AU106" s="140"/>
      <c r="AV106" s="140"/>
      <c r="AW106" s="142"/>
      <c r="AX106" s="143"/>
      <c r="AY106" s="310"/>
      <c r="AZ106" s="94"/>
      <c r="BA106" s="140"/>
      <c r="BB106" s="140"/>
      <c r="BC106" s="140"/>
      <c r="BD106" s="140"/>
      <c r="BE106" s="140"/>
      <c r="BF106" s="140"/>
      <c r="BG106" s="142"/>
      <c r="BH106" s="143"/>
      <c r="BI106" s="310"/>
      <c r="BJ106" s="94"/>
      <c r="BK106" s="140"/>
      <c r="BL106" s="140"/>
      <c r="BM106" s="140"/>
      <c r="BN106" s="140"/>
      <c r="BO106" s="142"/>
      <c r="BP106" s="143"/>
      <c r="BQ106" s="310"/>
      <c r="BR106" s="94"/>
      <c r="BS106" s="142"/>
      <c r="BT106" s="143"/>
      <c r="BU106" s="310"/>
      <c r="BV106" s="94" t="s">
        <v>61</v>
      </c>
      <c r="BW106" s="140">
        <v>6</v>
      </c>
      <c r="BX106" s="142">
        <v>4</v>
      </c>
      <c r="BY106" s="164">
        <v>137.52479996946329</v>
      </c>
      <c r="BZ106" s="165"/>
    </row>
    <row r="107" spans="1:78" s="166" customFormat="1" ht="12.75" hidden="1" customHeight="1" x14ac:dyDescent="0.25">
      <c r="A107" s="19">
        <v>30</v>
      </c>
      <c r="B107" s="91" t="s">
        <v>37</v>
      </c>
      <c r="C107" s="91">
        <v>2722</v>
      </c>
      <c r="D107" s="20" t="s">
        <v>121</v>
      </c>
      <c r="E107" s="92" t="s">
        <v>651</v>
      </c>
      <c r="F107" s="93"/>
      <c r="G107" s="145">
        <f>AX107+AR107+AH107+U107+O107+AB107+AL107</f>
        <v>0</v>
      </c>
      <c r="H107" s="301">
        <f>AX107+AR107+AH107+U107+O107+AB107+BH107+BP107+BY107+AL107+BT107</f>
        <v>136.14393726401687</v>
      </c>
      <c r="I107" s="145">
        <f>COUNTA(L107,Q107,AD107,AJ107,W107,AN107,AT107,AZ107,BR107,BJ107,BV107)</f>
        <v>1</v>
      </c>
      <c r="J107" s="145">
        <f>COUNTA(M107,N107,R107,S107,T107,X107,Y107,Z107,AA107,AE107,AF107,AG107,AK107,AO107,AP107,AQ107,AU107,AV107,AW107,BA107,BB107,BC107,BD107,BE107,BF107,BG107,BK107,BL107,BM107,BN107,BO107,BS107,BW107,BX107)</f>
        <v>2</v>
      </c>
      <c r="K107" s="139"/>
      <c r="L107" s="94"/>
      <c r="M107" s="140"/>
      <c r="N107" s="142"/>
      <c r="O107" s="141"/>
      <c r="P107" s="310"/>
      <c r="Q107" s="94"/>
      <c r="R107" s="140"/>
      <c r="S107" s="140"/>
      <c r="T107" s="142"/>
      <c r="U107" s="143"/>
      <c r="V107" s="310"/>
      <c r="W107" s="94"/>
      <c r="X107" s="140"/>
      <c r="Y107" s="140"/>
      <c r="Z107" s="140"/>
      <c r="AA107" s="142"/>
      <c r="AB107" s="163"/>
      <c r="AC107" s="310"/>
      <c r="AD107" s="94"/>
      <c r="AE107" s="140"/>
      <c r="AF107" s="140"/>
      <c r="AG107" s="142"/>
      <c r="AH107" s="163"/>
      <c r="AI107" s="310"/>
      <c r="AJ107" s="94"/>
      <c r="AK107" s="142"/>
      <c r="AL107" s="163"/>
      <c r="AM107" s="310"/>
      <c r="AN107" s="94"/>
      <c r="AO107" s="140"/>
      <c r="AP107" s="140"/>
      <c r="AQ107" s="142"/>
      <c r="AR107" s="163"/>
      <c r="AS107" s="310"/>
      <c r="AT107" s="94"/>
      <c r="AU107" s="140"/>
      <c r="AV107" s="140"/>
      <c r="AW107" s="142"/>
      <c r="AX107" s="143"/>
      <c r="AY107" s="310"/>
      <c r="AZ107" s="94"/>
      <c r="BA107" s="140"/>
      <c r="BB107" s="140"/>
      <c r="BC107" s="140"/>
      <c r="BD107" s="140"/>
      <c r="BE107" s="140"/>
      <c r="BF107" s="140"/>
      <c r="BG107" s="142"/>
      <c r="BH107" s="143"/>
      <c r="BI107" s="310"/>
      <c r="BJ107" s="94"/>
      <c r="BK107" s="140"/>
      <c r="BL107" s="140"/>
      <c r="BM107" s="140"/>
      <c r="BN107" s="140"/>
      <c r="BO107" s="142"/>
      <c r="BP107" s="143"/>
      <c r="BQ107" s="310"/>
      <c r="BR107" s="94"/>
      <c r="BS107" s="142"/>
      <c r="BT107" s="143"/>
      <c r="BU107" s="310"/>
      <c r="BV107" s="94" t="s">
        <v>63</v>
      </c>
      <c r="BW107" s="140">
        <v>6</v>
      </c>
      <c r="BX107" s="142">
        <v>5</v>
      </c>
      <c r="BY107" s="164">
        <v>136.14393726401687</v>
      </c>
      <c r="BZ107" s="165"/>
    </row>
    <row r="108" spans="1:78" s="166" customFormat="1" ht="12.75" hidden="1" customHeight="1" x14ac:dyDescent="0.25">
      <c r="A108" s="19">
        <v>26</v>
      </c>
      <c r="B108" s="91" t="s">
        <v>35</v>
      </c>
      <c r="C108" s="91" t="s">
        <v>704</v>
      </c>
      <c r="D108" s="20" t="s">
        <v>705</v>
      </c>
      <c r="E108" s="92" t="s">
        <v>706</v>
      </c>
      <c r="F108" s="93"/>
      <c r="G108" s="145">
        <f>AX108+AR108+AH108+U108+O108+AB108+AL108</f>
        <v>0</v>
      </c>
      <c r="H108" s="301">
        <f>AX108+AR108+AH108+U108+O108+AB108+BH108+BP108+BY108+AL108+BT108</f>
        <v>119.45830421822662</v>
      </c>
      <c r="I108" s="145">
        <f>COUNTA(L108,Q108,AD108,AJ108,W108,AN108,AT108,AZ108,BR108,BJ108,BV108)</f>
        <v>1</v>
      </c>
      <c r="J108" s="145">
        <f>COUNTA(M108,N108,R108,S108,T108,X108,Y108,Z108,AA108,AE108,AF108,AG108,AK108,AO108,AP108,AQ108,AU108,AV108,AW108,BA108,BB108,BC108,BD108,BE108,BF108,BG108,BK108,BL108,BM108,BN108,BO108,BS108,BW108,BX108)</f>
        <v>2</v>
      </c>
      <c r="K108" s="139"/>
      <c r="L108" s="94"/>
      <c r="M108" s="140"/>
      <c r="N108" s="142"/>
      <c r="O108" s="141"/>
      <c r="P108" s="310"/>
      <c r="Q108" s="94"/>
      <c r="R108" s="140"/>
      <c r="S108" s="140"/>
      <c r="T108" s="142"/>
      <c r="U108" s="143"/>
      <c r="V108" s="310"/>
      <c r="W108" s="94"/>
      <c r="X108" s="140"/>
      <c r="Y108" s="140"/>
      <c r="Z108" s="140"/>
      <c r="AA108" s="142"/>
      <c r="AB108" s="163"/>
      <c r="AC108" s="310"/>
      <c r="AD108" s="94"/>
      <c r="AE108" s="140"/>
      <c r="AF108" s="140"/>
      <c r="AG108" s="142"/>
      <c r="AH108" s="163"/>
      <c r="AI108" s="310"/>
      <c r="AJ108" s="94"/>
      <c r="AK108" s="142"/>
      <c r="AL108" s="163"/>
      <c r="AM108" s="310"/>
      <c r="AN108" s="94"/>
      <c r="AO108" s="140"/>
      <c r="AP108" s="140"/>
      <c r="AQ108" s="142"/>
      <c r="AR108" s="163"/>
      <c r="AS108" s="310"/>
      <c r="AT108" s="94"/>
      <c r="AU108" s="140"/>
      <c r="AV108" s="140"/>
      <c r="AW108" s="142"/>
      <c r="AX108" s="143"/>
      <c r="AY108" s="310"/>
      <c r="AZ108" s="94"/>
      <c r="BA108" s="140"/>
      <c r="BB108" s="140"/>
      <c r="BC108" s="140"/>
      <c r="BD108" s="140"/>
      <c r="BE108" s="140"/>
      <c r="BF108" s="140"/>
      <c r="BG108" s="142"/>
      <c r="BH108" s="143"/>
      <c r="BI108" s="310"/>
      <c r="BJ108" s="94"/>
      <c r="BK108" s="140"/>
      <c r="BL108" s="140"/>
      <c r="BM108" s="140"/>
      <c r="BN108" s="140"/>
      <c r="BO108" s="142"/>
      <c r="BP108" s="143"/>
      <c r="BQ108" s="310"/>
      <c r="BR108" s="94"/>
      <c r="BS108" s="142"/>
      <c r="BT108" s="143"/>
      <c r="BU108" s="310"/>
      <c r="BV108" s="94" t="s">
        <v>702</v>
      </c>
      <c r="BW108" s="140">
        <v>5</v>
      </c>
      <c r="BX108" s="142">
        <v>4</v>
      </c>
      <c r="BY108" s="164">
        <v>119.45830421822662</v>
      </c>
      <c r="BZ108" s="165"/>
    </row>
    <row r="109" spans="1:78" s="166" customFormat="1" ht="12.75" hidden="1" customHeight="1" x14ac:dyDescent="0.25">
      <c r="A109" s="19">
        <v>31</v>
      </c>
      <c r="B109" s="91" t="s">
        <v>37</v>
      </c>
      <c r="C109" s="91" t="s">
        <v>485</v>
      </c>
      <c r="D109" s="20" t="s">
        <v>123</v>
      </c>
      <c r="E109" s="92" t="s">
        <v>486</v>
      </c>
      <c r="F109" s="93"/>
      <c r="G109" s="145">
        <f>AX109+AR109+AH109+U109+O109+AB109+AL109</f>
        <v>115.39347100971432</v>
      </c>
      <c r="H109" s="301">
        <f>AX109+AR109+AH109+U109+O109+AB109+BH109+BP109+BY109+AL109+BT109</f>
        <v>115.39347100971432</v>
      </c>
      <c r="I109" s="145">
        <f>COUNTA(L109,Q109,AD109,AJ109,W109,AN109,AT109,AZ109,BR109,BJ109,BV109)</f>
        <v>1</v>
      </c>
      <c r="J109" s="145">
        <f>COUNTA(M109,N109,R109,S109,T109,X109,Y109,Z109,AA109,AE109,AF109,AG109,AK109,AO109,AP109,AQ109,AU109,AV109,AW109,BA109,BB109,BC109,BD109,BE109,BF109,BG109,BK109,BL109,BM109,BN109,BO109,BS109,BW109,BX109)</f>
        <v>4</v>
      </c>
      <c r="K109" s="139"/>
      <c r="L109" s="94"/>
      <c r="M109" s="140"/>
      <c r="N109" s="142"/>
      <c r="O109" s="141"/>
      <c r="P109" s="310"/>
      <c r="Q109" s="94"/>
      <c r="R109" s="140"/>
      <c r="S109" s="140"/>
      <c r="T109" s="142"/>
      <c r="U109" s="143"/>
      <c r="V109" s="310"/>
      <c r="W109" s="94" t="s">
        <v>63</v>
      </c>
      <c r="X109" s="140" t="s">
        <v>26</v>
      </c>
      <c r="Y109" s="140">
        <v>6</v>
      </c>
      <c r="Z109" s="140">
        <v>7</v>
      </c>
      <c r="AA109" s="142">
        <v>6</v>
      </c>
      <c r="AB109" s="163">
        <v>115.39347100971432</v>
      </c>
      <c r="AC109" s="310"/>
      <c r="AD109" s="94"/>
      <c r="AE109" s="140"/>
      <c r="AF109" s="140"/>
      <c r="AG109" s="142"/>
      <c r="AH109" s="163"/>
      <c r="AI109" s="310"/>
      <c r="AJ109" s="94"/>
      <c r="AK109" s="142"/>
      <c r="AL109" s="163"/>
      <c r="AM109" s="310"/>
      <c r="AN109" s="94"/>
      <c r="AO109" s="140"/>
      <c r="AP109" s="140"/>
      <c r="AQ109" s="142"/>
      <c r="AR109" s="163"/>
      <c r="AS109" s="310"/>
      <c r="AT109" s="94"/>
      <c r="AU109" s="140"/>
      <c r="AV109" s="140"/>
      <c r="AW109" s="142"/>
      <c r="AX109" s="143"/>
      <c r="AY109" s="310"/>
      <c r="AZ109" s="94"/>
      <c r="BA109" s="140"/>
      <c r="BB109" s="140"/>
      <c r="BC109" s="140"/>
      <c r="BD109" s="140"/>
      <c r="BE109" s="140"/>
      <c r="BF109" s="140"/>
      <c r="BG109" s="142"/>
      <c r="BH109" s="143"/>
      <c r="BI109" s="310"/>
      <c r="BJ109" s="94"/>
      <c r="BK109" s="140"/>
      <c r="BL109" s="140"/>
      <c r="BM109" s="140"/>
      <c r="BN109" s="140"/>
      <c r="BO109" s="142"/>
      <c r="BP109" s="143"/>
      <c r="BQ109" s="310"/>
      <c r="BR109" s="94"/>
      <c r="BS109" s="142"/>
      <c r="BT109" s="143"/>
      <c r="BU109" s="310"/>
      <c r="BV109" s="94"/>
      <c r="BW109" s="140"/>
      <c r="BX109" s="142"/>
      <c r="BY109" s="164"/>
      <c r="BZ109" s="165"/>
    </row>
    <row r="110" spans="1:78" s="166" customFormat="1" ht="12.75" hidden="1" customHeight="1" x14ac:dyDescent="0.25">
      <c r="A110" s="19">
        <v>32</v>
      </c>
      <c r="B110" s="91" t="s">
        <v>37</v>
      </c>
      <c r="C110" s="91">
        <v>3373</v>
      </c>
      <c r="D110" s="20" t="s">
        <v>404</v>
      </c>
      <c r="E110" s="92" t="s">
        <v>405</v>
      </c>
      <c r="F110" s="93"/>
      <c r="G110" s="145">
        <f>AX110+AR110+AH110+U110+O110+AB110+AL110</f>
        <v>115.21504442425382</v>
      </c>
      <c r="H110" s="301">
        <f>AX110+AR110+AH110+U110+O110+AB110+BH110+BP110+BY110+AL110+BT110</f>
        <v>115.21504442425382</v>
      </c>
      <c r="I110" s="145">
        <f>COUNTA(L110,Q110,AD110,AJ110,W110,AN110,AT110,AZ110,BR110,BJ110,BV110)</f>
        <v>1</v>
      </c>
      <c r="J110" s="145">
        <f>COUNTA(M110,N110,R110,S110,T110,X110,Y110,Z110,AA110,AE110,AF110,AG110,AK110,AO110,AP110,AQ110,AU110,AV110,AW110,BA110,BB110,BC110,BD110,BE110,BF110,BG110,BK110,BL110,BM110,BN110,BO110,BS110,BW110,BX110)</f>
        <v>3</v>
      </c>
      <c r="K110" s="139"/>
      <c r="L110" s="94"/>
      <c r="M110" s="140"/>
      <c r="N110" s="142"/>
      <c r="O110" s="141"/>
      <c r="P110" s="310"/>
      <c r="Q110" s="94"/>
      <c r="R110" s="140"/>
      <c r="S110" s="140"/>
      <c r="T110" s="142"/>
      <c r="U110" s="143"/>
      <c r="V110" s="310"/>
      <c r="W110" s="94"/>
      <c r="X110" s="140"/>
      <c r="Y110" s="140"/>
      <c r="Z110" s="140"/>
      <c r="AA110" s="142"/>
      <c r="AB110" s="163"/>
      <c r="AC110" s="310"/>
      <c r="AD110" s="94" t="s">
        <v>37</v>
      </c>
      <c r="AE110" s="140">
        <v>10</v>
      </c>
      <c r="AF110" s="140" t="s">
        <v>27</v>
      </c>
      <c r="AG110" s="142">
        <v>7</v>
      </c>
      <c r="AH110" s="163">
        <v>115.21504442425382</v>
      </c>
      <c r="AI110" s="310"/>
      <c r="AJ110" s="94"/>
      <c r="AK110" s="142"/>
      <c r="AL110" s="163"/>
      <c r="AM110" s="310"/>
      <c r="AN110" s="94"/>
      <c r="AO110" s="140"/>
      <c r="AP110" s="140"/>
      <c r="AQ110" s="142"/>
      <c r="AR110" s="163"/>
      <c r="AS110" s="310"/>
      <c r="AT110" s="94"/>
      <c r="AU110" s="140"/>
      <c r="AV110" s="140"/>
      <c r="AW110" s="142"/>
      <c r="AX110" s="143"/>
      <c r="AY110" s="310"/>
      <c r="AZ110" s="94"/>
      <c r="BA110" s="140"/>
      <c r="BB110" s="140"/>
      <c r="BC110" s="140"/>
      <c r="BD110" s="140"/>
      <c r="BE110" s="140"/>
      <c r="BF110" s="140"/>
      <c r="BG110" s="142"/>
      <c r="BH110" s="143"/>
      <c r="BI110" s="310"/>
      <c r="BJ110" s="94"/>
      <c r="BK110" s="140"/>
      <c r="BL110" s="140"/>
      <c r="BM110" s="140"/>
      <c r="BN110" s="140"/>
      <c r="BO110" s="142"/>
      <c r="BP110" s="143"/>
      <c r="BQ110" s="310"/>
      <c r="BR110" s="94"/>
      <c r="BS110" s="142"/>
      <c r="BT110" s="143"/>
      <c r="BU110" s="310"/>
      <c r="BV110" s="94"/>
      <c r="BW110" s="140"/>
      <c r="BX110" s="142"/>
      <c r="BY110" s="164"/>
      <c r="BZ110" s="165"/>
    </row>
    <row r="111" spans="1:78" s="166" customFormat="1" ht="12.75" hidden="1" customHeight="1" x14ac:dyDescent="0.25">
      <c r="A111" s="19">
        <v>33</v>
      </c>
      <c r="B111" s="91" t="s">
        <v>37</v>
      </c>
      <c r="C111" s="91" t="s">
        <v>323</v>
      </c>
      <c r="D111" s="20" t="s">
        <v>324</v>
      </c>
      <c r="E111" s="92" t="s">
        <v>325</v>
      </c>
      <c r="F111" s="93"/>
      <c r="G111" s="145">
        <f>AX111+AR111+AH111+U111+O111+AB111+AL111</f>
        <v>113.10559648168058</v>
      </c>
      <c r="H111" s="301">
        <f>AX111+AR111+AH111+U111+O111+AB111+BH111+BP111+BY111+AL111+BT111</f>
        <v>113.10559648168058</v>
      </c>
      <c r="I111" s="145">
        <f>COUNTA(L111,Q111,AD111,AJ111,W111,AN111,AT111,AZ111,BR111,BJ111,BV111)</f>
        <v>1</v>
      </c>
      <c r="J111" s="145">
        <f>COUNTA(M111,N111,R111,S111,T111,X111,Y111,Z111,AA111,AE111,AF111,AG111,AK111,AO111,AP111,AQ111,AU111,AV111,AW111,BA111,BB111,BC111,BD111,BE111,BF111,BG111,BK111,BL111,BM111,BN111,BO111,BS111,BW111,BX111)</f>
        <v>4</v>
      </c>
      <c r="K111" s="139"/>
      <c r="L111" s="94"/>
      <c r="M111" s="140"/>
      <c r="N111" s="142"/>
      <c r="O111" s="141"/>
      <c r="P111" s="310"/>
      <c r="Q111" s="94"/>
      <c r="R111" s="140"/>
      <c r="S111" s="140"/>
      <c r="T111" s="142"/>
      <c r="U111" s="143"/>
      <c r="V111" s="310"/>
      <c r="W111" s="94" t="s">
        <v>63</v>
      </c>
      <c r="X111" s="140">
        <v>7</v>
      </c>
      <c r="Y111" s="140">
        <v>5</v>
      </c>
      <c r="Z111" s="140" t="s">
        <v>25</v>
      </c>
      <c r="AA111" s="142">
        <v>8</v>
      </c>
      <c r="AB111" s="163">
        <v>113.10559648168058</v>
      </c>
      <c r="AC111" s="310"/>
      <c r="AD111" s="94"/>
      <c r="AE111" s="140"/>
      <c r="AF111" s="140"/>
      <c r="AG111" s="142"/>
      <c r="AH111" s="163"/>
      <c r="AI111" s="310"/>
      <c r="AJ111" s="94"/>
      <c r="AK111" s="142"/>
      <c r="AL111" s="163"/>
      <c r="AM111" s="310"/>
      <c r="AN111" s="94"/>
      <c r="AO111" s="140"/>
      <c r="AP111" s="140"/>
      <c r="AQ111" s="142"/>
      <c r="AR111" s="163"/>
      <c r="AS111" s="310"/>
      <c r="AT111" s="94"/>
      <c r="AU111" s="140"/>
      <c r="AV111" s="140"/>
      <c r="AW111" s="142"/>
      <c r="AX111" s="143"/>
      <c r="AY111" s="310"/>
      <c r="AZ111" s="94"/>
      <c r="BA111" s="140"/>
      <c r="BB111" s="140"/>
      <c r="BC111" s="140"/>
      <c r="BD111" s="140"/>
      <c r="BE111" s="140"/>
      <c r="BF111" s="140"/>
      <c r="BG111" s="142"/>
      <c r="BH111" s="143"/>
      <c r="BI111" s="310"/>
      <c r="BJ111" s="94"/>
      <c r="BK111" s="140"/>
      <c r="BL111" s="140"/>
      <c r="BM111" s="140"/>
      <c r="BN111" s="140"/>
      <c r="BO111" s="142"/>
      <c r="BP111" s="143"/>
      <c r="BQ111" s="310"/>
      <c r="BR111" s="94"/>
      <c r="BS111" s="142"/>
      <c r="BT111" s="143"/>
      <c r="BU111" s="310"/>
      <c r="BV111" s="94"/>
      <c r="BW111" s="140"/>
      <c r="BX111" s="142"/>
      <c r="BY111" s="164"/>
      <c r="BZ111" s="165"/>
    </row>
    <row r="112" spans="1:78" s="166" customFormat="1" ht="12.75" customHeight="1" x14ac:dyDescent="0.25">
      <c r="A112" s="19">
        <v>47</v>
      </c>
      <c r="B112" s="91" t="s">
        <v>36</v>
      </c>
      <c r="C112" s="91" t="s">
        <v>326</v>
      </c>
      <c r="D112" s="20" t="s">
        <v>327</v>
      </c>
      <c r="E112" s="92" t="s">
        <v>328</v>
      </c>
      <c r="F112" s="93"/>
      <c r="G112" s="145">
        <f>AX112+AR112+AH112+U112+O112+AB112+AL112</f>
        <v>109.69100130080564</v>
      </c>
      <c r="H112" s="301">
        <f>AX112+AR112+AH112+U112+O112+AB112+BH112+BP112+BY112+AL112+BT112</f>
        <v>109.69100130080564</v>
      </c>
      <c r="I112" s="145">
        <f>COUNTA(L112,Q112,AD112,AJ112,W112,AN112,AT112,AZ112,BR112,BJ112,BV112)</f>
        <v>1</v>
      </c>
      <c r="J112" s="145">
        <f>COUNTA(M112,N112,R112,S112,T112,X112,Y112,Z112,AA112,AE112,AF112,AG112,AK112,AO112,AP112,AQ112,AU112,AV112,AW112,BA112,BB112,BC112,BD112,BE112,BF112,BG112,BK112,BL112,BM112,BN112,BO112,BS112,BW112,BX112)</f>
        <v>4</v>
      </c>
      <c r="K112" s="139"/>
      <c r="L112" s="94"/>
      <c r="M112" s="140"/>
      <c r="N112" s="142"/>
      <c r="O112" s="141"/>
      <c r="P112" s="310"/>
      <c r="Q112" s="94"/>
      <c r="R112" s="140"/>
      <c r="S112" s="140"/>
      <c r="T112" s="142"/>
      <c r="U112" s="143"/>
      <c r="V112" s="310"/>
      <c r="W112" s="94" t="s">
        <v>60</v>
      </c>
      <c r="X112" s="140" t="s">
        <v>26</v>
      </c>
      <c r="Y112" s="140">
        <v>4</v>
      </c>
      <c r="Z112" s="140" t="s">
        <v>25</v>
      </c>
      <c r="AA112" s="142">
        <v>4</v>
      </c>
      <c r="AB112" s="163">
        <v>109.69100130080564</v>
      </c>
      <c r="AC112" s="310"/>
      <c r="AD112" s="94"/>
      <c r="AE112" s="140"/>
      <c r="AF112" s="140"/>
      <c r="AG112" s="142"/>
      <c r="AH112" s="163"/>
      <c r="AI112" s="310"/>
      <c r="AJ112" s="94"/>
      <c r="AK112" s="142"/>
      <c r="AL112" s="163"/>
      <c r="AM112" s="310"/>
      <c r="AN112" s="94"/>
      <c r="AO112" s="140"/>
      <c r="AP112" s="140"/>
      <c r="AQ112" s="142"/>
      <c r="AR112" s="163"/>
      <c r="AS112" s="310"/>
      <c r="AT112" s="94"/>
      <c r="AU112" s="140"/>
      <c r="AV112" s="140"/>
      <c r="AW112" s="142"/>
      <c r="AX112" s="143"/>
      <c r="AY112" s="310"/>
      <c r="AZ112" s="94"/>
      <c r="BA112" s="140"/>
      <c r="BB112" s="140"/>
      <c r="BC112" s="140"/>
      <c r="BD112" s="140"/>
      <c r="BE112" s="140"/>
      <c r="BF112" s="140"/>
      <c r="BG112" s="142"/>
      <c r="BH112" s="143"/>
      <c r="BI112" s="310"/>
      <c r="BJ112" s="94"/>
      <c r="BK112" s="140"/>
      <c r="BL112" s="140"/>
      <c r="BM112" s="140"/>
      <c r="BN112" s="140"/>
      <c r="BO112" s="142"/>
      <c r="BP112" s="143"/>
      <c r="BQ112" s="310"/>
      <c r="BR112" s="94"/>
      <c r="BS112" s="142"/>
      <c r="BT112" s="143"/>
      <c r="BU112" s="310"/>
      <c r="BV112" s="94"/>
      <c r="BW112" s="140"/>
      <c r="BX112" s="142"/>
      <c r="BY112" s="164"/>
      <c r="BZ112" s="165"/>
    </row>
    <row r="113" spans="1:78" s="166" customFormat="1" ht="12.75" hidden="1" customHeight="1" x14ac:dyDescent="0.25">
      <c r="A113" s="19">
        <v>34</v>
      </c>
      <c r="B113" s="91" t="s">
        <v>37</v>
      </c>
      <c r="C113" s="91" t="s">
        <v>744</v>
      </c>
      <c r="D113" s="20" t="s">
        <v>745</v>
      </c>
      <c r="E113" s="92" t="s">
        <v>746</v>
      </c>
      <c r="F113" s="93"/>
      <c r="G113" s="145">
        <f>AX113+AR113+AH113+U113+O113+AB113+AL113</f>
        <v>0</v>
      </c>
      <c r="H113" s="301">
        <f>AX113+AR113+AH113+U113+O113+AB113+BH113+BP113+BY113+AL113+BT113</f>
        <v>106.69467896306131</v>
      </c>
      <c r="I113" s="145">
        <f>COUNTA(L113,Q113,AD113,AJ113,W113,AN113,AT113,AZ113,BR113,BJ113,BV113)</f>
        <v>1</v>
      </c>
      <c r="J113" s="145">
        <f>COUNTA(M113,N113,R113,S113,T113,X113,Y113,Z113,AA113,AE113,AF113,AG113,AK113,AO113,AP113,AQ113,AU113,AV113,AW113,BA113,BB113,BC113,BD113,BE113,BF113,BG113,BK113,BL113,BM113,BN113,BO113,BS113,BW113,BX113)</f>
        <v>7</v>
      </c>
      <c r="K113" s="139"/>
      <c r="L113" s="94"/>
      <c r="M113" s="140"/>
      <c r="N113" s="142"/>
      <c r="O113" s="141"/>
      <c r="P113" s="310"/>
      <c r="Q113" s="94"/>
      <c r="R113" s="140"/>
      <c r="S113" s="140"/>
      <c r="T113" s="142"/>
      <c r="U113" s="143"/>
      <c r="V113" s="310"/>
      <c r="W113" s="94"/>
      <c r="X113" s="140"/>
      <c r="Y113" s="140"/>
      <c r="Z113" s="140"/>
      <c r="AA113" s="142"/>
      <c r="AB113" s="163"/>
      <c r="AC113" s="310"/>
      <c r="AD113" s="94"/>
      <c r="AE113" s="140"/>
      <c r="AF113" s="140"/>
      <c r="AG113" s="142"/>
      <c r="AH113" s="163"/>
      <c r="AI113" s="310"/>
      <c r="AJ113" s="94"/>
      <c r="AK113" s="142"/>
      <c r="AL113" s="163"/>
      <c r="AM113" s="310"/>
      <c r="AN113" s="94"/>
      <c r="AO113" s="140"/>
      <c r="AP113" s="140"/>
      <c r="AQ113" s="142"/>
      <c r="AR113" s="163"/>
      <c r="AS113" s="310"/>
      <c r="AT113" s="94"/>
      <c r="AU113" s="140"/>
      <c r="AV113" s="140"/>
      <c r="AW113" s="142"/>
      <c r="AX113" s="143"/>
      <c r="AY113" s="310"/>
      <c r="AZ113" s="94" t="s">
        <v>139</v>
      </c>
      <c r="BA113" s="140">
        <v>6</v>
      </c>
      <c r="BB113" s="140">
        <v>7</v>
      </c>
      <c r="BC113" s="140">
        <v>6</v>
      </c>
      <c r="BD113" s="140" t="s">
        <v>25</v>
      </c>
      <c r="BE113" s="140" t="s">
        <v>26</v>
      </c>
      <c r="BF113" s="140" t="s">
        <v>26</v>
      </c>
      <c r="BG113" s="142" t="s">
        <v>25</v>
      </c>
      <c r="BH113" s="143">
        <v>106.69467896306131</v>
      </c>
      <c r="BI113" s="310"/>
      <c r="BJ113" s="94"/>
      <c r="BK113" s="140"/>
      <c r="BL113" s="140"/>
      <c r="BM113" s="140"/>
      <c r="BN113" s="140"/>
      <c r="BO113" s="142"/>
      <c r="BP113" s="143"/>
      <c r="BQ113" s="310"/>
      <c r="BR113" s="94"/>
      <c r="BS113" s="142"/>
      <c r="BT113" s="143"/>
      <c r="BU113" s="310"/>
      <c r="BV113" s="94"/>
      <c r="BW113" s="140"/>
      <c r="BX113" s="142"/>
      <c r="BY113" s="164"/>
      <c r="BZ113" s="165"/>
    </row>
    <row r="114" spans="1:78" s="166" customFormat="1" ht="12.75" hidden="1" customHeight="1" x14ac:dyDescent="0.25">
      <c r="A114" s="19">
        <v>35</v>
      </c>
      <c r="B114" s="91" t="s">
        <v>37</v>
      </c>
      <c r="C114" s="91" t="s">
        <v>551</v>
      </c>
      <c r="D114" s="20" t="s">
        <v>552</v>
      </c>
      <c r="E114" s="92" t="s">
        <v>553</v>
      </c>
      <c r="F114" s="93"/>
      <c r="G114" s="145">
        <f>AX114+AR114+AH114+U114+O114+AB114+AL114</f>
        <v>103.95293596321123</v>
      </c>
      <c r="H114" s="301">
        <f>AX114+AR114+AH114+U114+O114+AB114+BH114+BP114+BY114+AL114+BT114</f>
        <v>103.95293596321123</v>
      </c>
      <c r="I114" s="145">
        <f>COUNTA(L114,Q114,AD114,AJ114,W114,AN114,AT114,AZ114,BR114,BJ114,BV114)</f>
        <v>1</v>
      </c>
      <c r="J114" s="145">
        <f>COUNTA(M114,N114,R114,S114,T114,X114,Y114,Z114,AA114,AE114,AF114,AG114,AK114,AO114,AP114,AQ114,AU114,AV114,AW114,BA114,BB114,BC114,BD114,BE114,BF114,BG114,BK114,BL114,BM114,BN114,BO114,BS114,BW114,BX114)</f>
        <v>3</v>
      </c>
      <c r="K114" s="139"/>
      <c r="L114" s="94"/>
      <c r="M114" s="140"/>
      <c r="N114" s="142"/>
      <c r="O114" s="141"/>
      <c r="P114" s="310"/>
      <c r="Q114" s="94"/>
      <c r="R114" s="140"/>
      <c r="S114" s="140"/>
      <c r="T114" s="142"/>
      <c r="U114" s="143"/>
      <c r="V114" s="310"/>
      <c r="W114" s="94"/>
      <c r="X114" s="140"/>
      <c r="Y114" s="140"/>
      <c r="Z114" s="140"/>
      <c r="AA114" s="142"/>
      <c r="AB114" s="163"/>
      <c r="AC114" s="310"/>
      <c r="AD114" s="94"/>
      <c r="AE114" s="140"/>
      <c r="AF114" s="140"/>
      <c r="AG114" s="142"/>
      <c r="AH114" s="163"/>
      <c r="AI114" s="310"/>
      <c r="AJ114" s="94"/>
      <c r="AK114" s="142"/>
      <c r="AL114" s="163"/>
      <c r="AM114" s="310"/>
      <c r="AN114" s="94"/>
      <c r="AO114" s="140"/>
      <c r="AP114" s="140"/>
      <c r="AQ114" s="142"/>
      <c r="AR114" s="163"/>
      <c r="AS114" s="310"/>
      <c r="AT114" s="94" t="s">
        <v>139</v>
      </c>
      <c r="AU114" s="140">
        <v>5</v>
      </c>
      <c r="AV114" s="140">
        <v>6</v>
      </c>
      <c r="AW114" s="142" t="s">
        <v>26</v>
      </c>
      <c r="AX114" s="143">
        <v>103.95293596321123</v>
      </c>
      <c r="AY114" s="310"/>
      <c r="AZ114" s="94"/>
      <c r="BA114" s="140"/>
      <c r="BB114" s="140"/>
      <c r="BC114" s="140"/>
      <c r="BD114" s="140"/>
      <c r="BE114" s="140"/>
      <c r="BF114" s="140"/>
      <c r="BG114" s="142"/>
      <c r="BH114" s="143"/>
      <c r="BI114" s="310"/>
      <c r="BJ114" s="94"/>
      <c r="BK114" s="140"/>
      <c r="BL114" s="140"/>
      <c r="BM114" s="140"/>
      <c r="BN114" s="140"/>
      <c r="BO114" s="142"/>
      <c r="BP114" s="143"/>
      <c r="BQ114" s="310"/>
      <c r="BR114" s="94"/>
      <c r="BS114" s="142"/>
      <c r="BT114" s="143"/>
      <c r="BU114" s="310"/>
      <c r="BV114" s="94"/>
      <c r="BW114" s="140"/>
      <c r="BX114" s="142"/>
      <c r="BY114" s="164"/>
      <c r="BZ114" s="165"/>
    </row>
    <row r="115" spans="1:78" s="166" customFormat="1" ht="12.75" customHeight="1" x14ac:dyDescent="0.25">
      <c r="A115" s="19">
        <v>48</v>
      </c>
      <c r="B115" s="91" t="s">
        <v>36</v>
      </c>
      <c r="C115" s="91" t="s">
        <v>636</v>
      </c>
      <c r="D115" s="20" t="s">
        <v>637</v>
      </c>
      <c r="E115" s="92" t="s">
        <v>638</v>
      </c>
      <c r="F115" s="93"/>
      <c r="G115" s="145">
        <f>AX115+AR115+AH115+U115+O115+AB115+AL115</f>
        <v>0</v>
      </c>
      <c r="H115" s="301">
        <f>AX115+AR115+AH115+U115+O115+AB115+BH115+BP115+BY115+AL115+BT115</f>
        <v>100</v>
      </c>
      <c r="I115" s="145">
        <f>COUNTA(L115,Q115,AD115,AJ115,W115,AN115,AT115,AZ115,BR115,BJ115,BV115)</f>
        <v>1</v>
      </c>
      <c r="J115" s="145">
        <f>COUNTA(M115,N115,R115,S115,T115,X115,Y115,Z115,AA115,AE115,AF115,AG115,AK115,AO115,AP115,AQ115,AU115,AV115,AW115,BA115,BB115,BC115,BD115,BE115,BF115,BG115,BK115,BL115,BM115,BN115,BO115,BS115,BW115,BX115)</f>
        <v>5</v>
      </c>
      <c r="K115" s="139"/>
      <c r="L115" s="94"/>
      <c r="M115" s="140"/>
      <c r="N115" s="142"/>
      <c r="O115" s="141"/>
      <c r="P115" s="310"/>
      <c r="Q115" s="94"/>
      <c r="R115" s="140"/>
      <c r="S115" s="140"/>
      <c r="T115" s="142"/>
      <c r="U115" s="143"/>
      <c r="V115" s="310"/>
      <c r="W115" s="94"/>
      <c r="X115" s="140"/>
      <c r="Y115" s="140"/>
      <c r="Z115" s="140"/>
      <c r="AA115" s="142"/>
      <c r="AB115" s="163"/>
      <c r="AC115" s="310"/>
      <c r="AD115" s="94"/>
      <c r="AE115" s="140"/>
      <c r="AF115" s="140"/>
      <c r="AG115" s="142"/>
      <c r="AH115" s="163"/>
      <c r="AI115" s="310"/>
      <c r="AJ115" s="94"/>
      <c r="AK115" s="142"/>
      <c r="AL115" s="163"/>
      <c r="AM115" s="310"/>
      <c r="AN115" s="94"/>
      <c r="AO115" s="140"/>
      <c r="AP115" s="140"/>
      <c r="AQ115" s="142"/>
      <c r="AR115" s="163"/>
      <c r="AS115" s="310"/>
      <c r="AT115" s="94"/>
      <c r="AU115" s="140"/>
      <c r="AV115" s="140"/>
      <c r="AW115" s="142"/>
      <c r="AX115" s="143"/>
      <c r="AY115" s="310"/>
      <c r="AZ115" s="94"/>
      <c r="BA115" s="140"/>
      <c r="BB115" s="140"/>
      <c r="BC115" s="140"/>
      <c r="BD115" s="140"/>
      <c r="BE115" s="140"/>
      <c r="BF115" s="140"/>
      <c r="BG115" s="142"/>
      <c r="BH115" s="143"/>
      <c r="BI115" s="310"/>
      <c r="BJ115" s="94" t="s">
        <v>60</v>
      </c>
      <c r="BK115" s="140">
        <v>5</v>
      </c>
      <c r="BL115" s="140" t="s">
        <v>25</v>
      </c>
      <c r="BM115" s="140" t="s">
        <v>25</v>
      </c>
      <c r="BN115" s="140">
        <v>5</v>
      </c>
      <c r="BO115" s="142">
        <v>5</v>
      </c>
      <c r="BP115" s="143">
        <v>100</v>
      </c>
      <c r="BQ115" s="310"/>
      <c r="BR115" s="94"/>
      <c r="BS115" s="142"/>
      <c r="BT115" s="143"/>
      <c r="BU115" s="310"/>
      <c r="BV115" s="94"/>
      <c r="BW115" s="140"/>
      <c r="BX115" s="142"/>
      <c r="BY115" s="164"/>
      <c r="BZ115" s="165"/>
    </row>
    <row r="116" spans="1:78" s="166" customFormat="1" ht="12.75" hidden="1" customHeight="1" x14ac:dyDescent="0.25">
      <c r="A116" s="19">
        <v>36</v>
      </c>
      <c r="B116" s="91" t="s">
        <v>37</v>
      </c>
      <c r="C116" s="91" t="s">
        <v>420</v>
      </c>
      <c r="D116" s="20" t="s">
        <v>446</v>
      </c>
      <c r="E116" s="92" t="s">
        <v>447</v>
      </c>
      <c r="F116" s="93"/>
      <c r="G116" s="145">
        <f>AX116+AR116+AH116+U116+O116+AB116+AL116</f>
        <v>96.36802697972827</v>
      </c>
      <c r="H116" s="301">
        <f>AX116+AR116+AH116+U116+O116+AB116+BH116+BP116+BY116+AL116+BT116</f>
        <v>96.36802697972827</v>
      </c>
      <c r="I116" s="145">
        <f>COUNTA(L116,Q116,AD116,AJ116,W116,AN116,AT116,AZ116,BR116,BJ116,BV116)</f>
        <v>1</v>
      </c>
      <c r="J116" s="145">
        <f>COUNTA(M116,N116,R116,S116,T116,X116,Y116,Z116,AA116,AE116,AF116,AG116,AK116,AO116,AP116,AQ116,AU116,AV116,AW116,BA116,BB116,BC116,BD116,BE116,BF116,BG116,BK116,BL116,BM116,BN116,BO116,BS116,BW116,BX116)</f>
        <v>3</v>
      </c>
      <c r="K116" s="139"/>
      <c r="L116" s="94"/>
      <c r="M116" s="140"/>
      <c r="N116" s="142"/>
      <c r="O116" s="141"/>
      <c r="P116" s="310"/>
      <c r="Q116" s="94" t="s">
        <v>37</v>
      </c>
      <c r="R116" s="140" t="s">
        <v>25</v>
      </c>
      <c r="S116" s="140">
        <v>6</v>
      </c>
      <c r="T116" s="142">
        <v>5</v>
      </c>
      <c r="U116" s="143">
        <v>96.36802697972827</v>
      </c>
      <c r="V116" s="310"/>
      <c r="W116" s="94"/>
      <c r="X116" s="140"/>
      <c r="Y116" s="140"/>
      <c r="Z116" s="140"/>
      <c r="AA116" s="142"/>
      <c r="AB116" s="163"/>
      <c r="AC116" s="310"/>
      <c r="AD116" s="94"/>
      <c r="AE116" s="140"/>
      <c r="AF116" s="140"/>
      <c r="AG116" s="142"/>
      <c r="AH116" s="163"/>
      <c r="AI116" s="310"/>
      <c r="AJ116" s="94"/>
      <c r="AK116" s="142"/>
      <c r="AL116" s="163"/>
      <c r="AM116" s="310"/>
      <c r="AN116" s="94"/>
      <c r="AO116" s="140"/>
      <c r="AP116" s="140"/>
      <c r="AQ116" s="142"/>
      <c r="AR116" s="163"/>
      <c r="AS116" s="310"/>
      <c r="AT116" s="94"/>
      <c r="AU116" s="140"/>
      <c r="AV116" s="140"/>
      <c r="AW116" s="142"/>
      <c r="AX116" s="143"/>
      <c r="AY116" s="310"/>
      <c r="AZ116" s="94"/>
      <c r="BA116" s="140"/>
      <c r="BB116" s="140"/>
      <c r="BC116" s="140"/>
      <c r="BD116" s="140"/>
      <c r="BE116" s="140"/>
      <c r="BF116" s="140"/>
      <c r="BG116" s="142"/>
      <c r="BH116" s="143"/>
      <c r="BI116" s="310"/>
      <c r="BJ116" s="94"/>
      <c r="BK116" s="140"/>
      <c r="BL116" s="140"/>
      <c r="BM116" s="140"/>
      <c r="BN116" s="140"/>
      <c r="BO116" s="142"/>
      <c r="BP116" s="143"/>
      <c r="BQ116" s="310"/>
      <c r="BR116" s="94"/>
      <c r="BS116" s="142"/>
      <c r="BT116" s="143"/>
      <c r="BU116" s="310"/>
      <c r="BV116" s="94"/>
      <c r="BW116" s="140"/>
      <c r="BX116" s="142"/>
      <c r="BY116" s="164"/>
      <c r="BZ116" s="165"/>
    </row>
    <row r="117" spans="1:78" s="166" customFormat="1" ht="12.75" customHeight="1" x14ac:dyDescent="0.25">
      <c r="A117" s="19">
        <v>49</v>
      </c>
      <c r="B117" s="91" t="s">
        <v>36</v>
      </c>
      <c r="C117" s="91" t="s">
        <v>691</v>
      </c>
      <c r="D117" s="20" t="s">
        <v>692</v>
      </c>
      <c r="E117" s="92" t="s">
        <v>693</v>
      </c>
      <c r="F117" s="93"/>
      <c r="G117" s="145">
        <f>AX117+AR117+AH117+U117+O117+AB117+AL117</f>
        <v>0</v>
      </c>
      <c r="H117" s="301">
        <f>AX117+AR117+AH117+U117+O117+AB117+BH117+BP117+BY117+AL117+BT117</f>
        <v>90.051499783199063</v>
      </c>
      <c r="I117" s="145">
        <f>COUNTA(L117,Q117,AD117,AJ117,W117,AN117,AT117,AZ117,BR117,BJ117,BV117)</f>
        <v>1</v>
      </c>
      <c r="J117" s="145">
        <f>COUNTA(M117,N117,R117,S117,T117,X117,Y117,Z117,AA117,AE117,AF117,AG117,AK117,AO117,AP117,AQ117,AU117,AV117,AW117,BA117,BB117,BC117,BD117,BE117,BF117,BG117,BK117,BL117,BM117,BN117,BO117,BS117,BW117,BX117)</f>
        <v>2</v>
      </c>
      <c r="K117" s="139"/>
      <c r="L117" s="94"/>
      <c r="M117" s="140"/>
      <c r="N117" s="142"/>
      <c r="O117" s="141"/>
      <c r="P117" s="310"/>
      <c r="Q117" s="94"/>
      <c r="R117" s="140"/>
      <c r="S117" s="140"/>
      <c r="T117" s="142"/>
      <c r="U117" s="143"/>
      <c r="V117" s="310"/>
      <c r="W117" s="94"/>
      <c r="X117" s="140"/>
      <c r="Y117" s="140"/>
      <c r="Z117" s="140"/>
      <c r="AA117" s="142"/>
      <c r="AB117" s="163"/>
      <c r="AC117" s="310"/>
      <c r="AD117" s="94"/>
      <c r="AE117" s="140"/>
      <c r="AF117" s="140"/>
      <c r="AG117" s="142"/>
      <c r="AH117" s="163"/>
      <c r="AI117" s="310"/>
      <c r="AJ117" s="94"/>
      <c r="AK117" s="142"/>
      <c r="AL117" s="163"/>
      <c r="AM117" s="310"/>
      <c r="AN117" s="94"/>
      <c r="AO117" s="140"/>
      <c r="AP117" s="140"/>
      <c r="AQ117" s="142"/>
      <c r="AR117" s="163"/>
      <c r="AS117" s="310"/>
      <c r="AT117" s="94"/>
      <c r="AU117" s="140"/>
      <c r="AV117" s="140"/>
      <c r="AW117" s="142"/>
      <c r="AX117" s="143"/>
      <c r="AY117" s="310"/>
      <c r="AZ117" s="94"/>
      <c r="BA117" s="140"/>
      <c r="BB117" s="140"/>
      <c r="BC117" s="140"/>
      <c r="BD117" s="140"/>
      <c r="BE117" s="140"/>
      <c r="BF117" s="140"/>
      <c r="BG117" s="142"/>
      <c r="BH117" s="143"/>
      <c r="BI117" s="310"/>
      <c r="BJ117" s="94"/>
      <c r="BK117" s="140"/>
      <c r="BL117" s="140"/>
      <c r="BM117" s="140"/>
      <c r="BN117" s="140"/>
      <c r="BO117" s="142"/>
      <c r="BP117" s="143"/>
      <c r="BQ117" s="310"/>
      <c r="BR117" s="94"/>
      <c r="BS117" s="142"/>
      <c r="BT117" s="143"/>
      <c r="BU117" s="310"/>
      <c r="BV117" s="94" t="s">
        <v>60</v>
      </c>
      <c r="BW117" s="140">
        <v>9</v>
      </c>
      <c r="BX117" s="142">
        <v>8</v>
      </c>
      <c r="BY117" s="164">
        <v>90.051499783199063</v>
      </c>
      <c r="BZ117" s="165"/>
    </row>
    <row r="118" spans="1:78" s="166" customFormat="1" ht="12.75" customHeight="1" x14ac:dyDescent="0.25">
      <c r="A118" s="19">
        <v>50</v>
      </c>
      <c r="B118" s="91" t="s">
        <v>36</v>
      </c>
      <c r="C118" s="91">
        <v>22</v>
      </c>
      <c r="D118" s="20" t="s">
        <v>176</v>
      </c>
      <c r="E118" s="92" t="s">
        <v>671</v>
      </c>
      <c r="F118" s="93"/>
      <c r="G118" s="145">
        <f>AX118+AR118+AH118+U118+O118+AB118+AL118</f>
        <v>0</v>
      </c>
      <c r="H118" s="301">
        <f>AX118+AR118+AH118+U118+O118+AB118+BH118+BP118+BY118+AL118+BT118</f>
        <v>84.143471009714318</v>
      </c>
      <c r="I118" s="145">
        <f>COUNTA(L118,Q118,AD118,AJ118,W118,AN118,AT118,AZ118,BR118,BJ118,BV118)</f>
        <v>1</v>
      </c>
      <c r="J118" s="145">
        <f>COUNTA(M118,N118,R118,S118,T118,X118,Y118,Z118,AA118,AE118,AF118,AG118,AK118,AO118,AP118,AQ118,AU118,AV118,AW118,BA118,BB118,BC118,BD118,BE118,BF118,BG118,BK118,BL118,BM118,BN118,BO118,BS118,BW118,BX118)</f>
        <v>2</v>
      </c>
      <c r="K118" s="139"/>
      <c r="L118" s="94"/>
      <c r="M118" s="140"/>
      <c r="N118" s="142"/>
      <c r="O118" s="141"/>
      <c r="P118" s="310"/>
      <c r="Q118" s="94"/>
      <c r="R118" s="140"/>
      <c r="S118" s="140"/>
      <c r="T118" s="142"/>
      <c r="U118" s="143"/>
      <c r="V118" s="310"/>
      <c r="W118" s="94"/>
      <c r="X118" s="140"/>
      <c r="Y118" s="140"/>
      <c r="Z118" s="140"/>
      <c r="AA118" s="142"/>
      <c r="AB118" s="163"/>
      <c r="AC118" s="310"/>
      <c r="AD118" s="94"/>
      <c r="AE118" s="140"/>
      <c r="AF118" s="140"/>
      <c r="AG118" s="142"/>
      <c r="AH118" s="163"/>
      <c r="AI118" s="310"/>
      <c r="AJ118" s="94"/>
      <c r="AK118" s="142"/>
      <c r="AL118" s="163"/>
      <c r="AM118" s="310"/>
      <c r="AN118" s="94"/>
      <c r="AO118" s="140"/>
      <c r="AP118" s="140"/>
      <c r="AQ118" s="142"/>
      <c r="AR118" s="163"/>
      <c r="AS118" s="310"/>
      <c r="AT118" s="94"/>
      <c r="AU118" s="140"/>
      <c r="AV118" s="140"/>
      <c r="AW118" s="142"/>
      <c r="AX118" s="143"/>
      <c r="AY118" s="310"/>
      <c r="AZ118" s="94"/>
      <c r="BA118" s="140"/>
      <c r="BB118" s="140"/>
      <c r="BC118" s="140"/>
      <c r="BD118" s="140"/>
      <c r="BE118" s="140"/>
      <c r="BF118" s="140"/>
      <c r="BG118" s="142"/>
      <c r="BH118" s="143"/>
      <c r="BI118" s="310"/>
      <c r="BJ118" s="94"/>
      <c r="BK118" s="140"/>
      <c r="BL118" s="140"/>
      <c r="BM118" s="140"/>
      <c r="BN118" s="140"/>
      <c r="BO118" s="142"/>
      <c r="BP118" s="143"/>
      <c r="BQ118" s="310"/>
      <c r="BR118" s="94"/>
      <c r="BS118" s="142"/>
      <c r="BT118" s="143"/>
      <c r="BU118" s="310"/>
      <c r="BV118" s="94" t="s">
        <v>59</v>
      </c>
      <c r="BW118" s="140">
        <v>14</v>
      </c>
      <c r="BX118" s="142">
        <v>9</v>
      </c>
      <c r="BY118" s="164">
        <v>84.143471009714318</v>
      </c>
      <c r="BZ118" s="165"/>
    </row>
    <row r="119" spans="1:78" s="166" customFormat="1" ht="12.75" customHeight="1" x14ac:dyDescent="0.25">
      <c r="A119" s="19">
        <v>51</v>
      </c>
      <c r="B119" s="91" t="s">
        <v>36</v>
      </c>
      <c r="C119" s="91" t="s">
        <v>529</v>
      </c>
      <c r="D119" s="20" t="s">
        <v>162</v>
      </c>
      <c r="E119" s="92" t="s">
        <v>530</v>
      </c>
      <c r="F119" s="93"/>
      <c r="G119" s="145">
        <f>AX119+AR119+AH119+U119+O119+AB119+AL119</f>
        <v>79.691001300805638</v>
      </c>
      <c r="H119" s="301">
        <f>AX119+AR119+AH119+U119+O119+AB119+BH119+BP119+BY119+AL119+BT119</f>
        <v>79.691001300805638</v>
      </c>
      <c r="I119" s="145">
        <f>COUNTA(L119,Q119,AD119,AJ119,W119,AN119,AT119,AZ119,BR119,BJ119,BV119)</f>
        <v>1</v>
      </c>
      <c r="J119" s="145">
        <f>COUNTA(M119,N119,R119,S119,T119,X119,Y119,Z119,AA119,AE119,AF119,AG119,AK119,AO119,AP119,AQ119,AU119,AV119,AW119,BA119,BB119,BC119,BD119,BE119,BF119,BG119,BK119,BL119,BM119,BN119,BO119,BS119,BW119,BX119)</f>
        <v>3</v>
      </c>
      <c r="K119" s="139"/>
      <c r="L119" s="94"/>
      <c r="M119" s="140"/>
      <c r="N119" s="142"/>
      <c r="O119" s="141"/>
      <c r="P119" s="310"/>
      <c r="Q119" s="94"/>
      <c r="R119" s="140"/>
      <c r="S119" s="140"/>
      <c r="T119" s="142"/>
      <c r="U119" s="143"/>
      <c r="V119" s="310"/>
      <c r="W119" s="94"/>
      <c r="X119" s="140"/>
      <c r="Y119" s="140"/>
      <c r="Z119" s="140"/>
      <c r="AA119" s="142"/>
      <c r="AB119" s="163"/>
      <c r="AC119" s="310"/>
      <c r="AD119" s="94"/>
      <c r="AE119" s="140"/>
      <c r="AF119" s="140"/>
      <c r="AG119" s="142"/>
      <c r="AH119" s="163"/>
      <c r="AI119" s="310"/>
      <c r="AJ119" s="94"/>
      <c r="AK119" s="142"/>
      <c r="AL119" s="163"/>
      <c r="AM119" s="310"/>
      <c r="AN119" s="94" t="s">
        <v>36</v>
      </c>
      <c r="AO119" s="140">
        <v>10</v>
      </c>
      <c r="AP119" s="140">
        <v>8</v>
      </c>
      <c r="AQ119" s="142">
        <v>8</v>
      </c>
      <c r="AR119" s="163">
        <v>79.691001300805638</v>
      </c>
      <c r="AS119" s="310"/>
      <c r="AT119" s="94"/>
      <c r="AU119" s="140"/>
      <c r="AV119" s="140"/>
      <c r="AW119" s="142"/>
      <c r="AX119" s="143"/>
      <c r="AY119" s="310"/>
      <c r="AZ119" s="94"/>
      <c r="BA119" s="140"/>
      <c r="BB119" s="140"/>
      <c r="BC119" s="140"/>
      <c r="BD119" s="140"/>
      <c r="BE119" s="140"/>
      <c r="BF119" s="140"/>
      <c r="BG119" s="142"/>
      <c r="BH119" s="143"/>
      <c r="BI119" s="310"/>
      <c r="BJ119" s="94"/>
      <c r="BK119" s="140"/>
      <c r="BL119" s="140"/>
      <c r="BM119" s="140"/>
      <c r="BN119" s="140"/>
      <c r="BO119" s="142"/>
      <c r="BP119" s="143"/>
      <c r="BQ119" s="310"/>
      <c r="BR119" s="94"/>
      <c r="BS119" s="142"/>
      <c r="BT119" s="143"/>
      <c r="BU119" s="310"/>
      <c r="BV119" s="94"/>
      <c r="BW119" s="140"/>
      <c r="BX119" s="142"/>
      <c r="BY119" s="164"/>
      <c r="BZ119" s="165"/>
    </row>
    <row r="120" spans="1:78" s="166" customFormat="1" ht="12.75" hidden="1" customHeight="1" x14ac:dyDescent="0.25">
      <c r="A120" s="19">
        <v>37</v>
      </c>
      <c r="B120" s="91" t="s">
        <v>37</v>
      </c>
      <c r="C120" s="91" t="s">
        <v>518</v>
      </c>
      <c r="D120" s="20" t="s">
        <v>159</v>
      </c>
      <c r="E120" s="92" t="s">
        <v>422</v>
      </c>
      <c r="F120" s="93"/>
      <c r="G120" s="145">
        <f>AX120+AR120+AH120+U120+O120+AB120+AL120</f>
        <v>70.625728969047898</v>
      </c>
      <c r="H120" s="301">
        <f>AX120+AR120+AH120+U120+O120+AB120+BH120+BP120+BY120+AL120+BT120</f>
        <v>70.625728969047898</v>
      </c>
      <c r="I120" s="145">
        <f>COUNTA(L120,Q120,AD120,AJ120,W120,AN120,AT120,AZ120,BR120,BJ120,BV120)</f>
        <v>1</v>
      </c>
      <c r="J120" s="145">
        <f>COUNTA(M120,N120,R120,S120,T120,X120,Y120,Z120,AA120,AE120,AF120,AG120,AK120,AO120,AP120,AQ120,AU120,AV120,AW120,BA120,BB120,BC120,BD120,BE120,BF120,BG120,BK120,BL120,BM120,BN120,BO120,BS120,BW120,BX120)</f>
        <v>3</v>
      </c>
      <c r="K120" s="139"/>
      <c r="L120" s="94"/>
      <c r="M120" s="140"/>
      <c r="N120" s="142"/>
      <c r="O120" s="141"/>
      <c r="P120" s="310"/>
      <c r="Q120" s="94"/>
      <c r="R120" s="140"/>
      <c r="S120" s="140"/>
      <c r="T120" s="142"/>
      <c r="U120" s="143"/>
      <c r="V120" s="310"/>
      <c r="W120" s="94"/>
      <c r="X120" s="140"/>
      <c r="Y120" s="140"/>
      <c r="Z120" s="140"/>
      <c r="AA120" s="142"/>
      <c r="AB120" s="163"/>
      <c r="AC120" s="310"/>
      <c r="AD120" s="94"/>
      <c r="AE120" s="140"/>
      <c r="AF120" s="140"/>
      <c r="AG120" s="142"/>
      <c r="AH120" s="163"/>
      <c r="AI120" s="310"/>
      <c r="AJ120" s="94"/>
      <c r="AK120" s="142"/>
      <c r="AL120" s="163"/>
      <c r="AM120" s="310"/>
      <c r="AN120" s="94" t="s">
        <v>37</v>
      </c>
      <c r="AO120" s="140">
        <v>6</v>
      </c>
      <c r="AP120" s="140">
        <v>6</v>
      </c>
      <c r="AQ120" s="142">
        <v>5</v>
      </c>
      <c r="AR120" s="163">
        <v>70.625728969047898</v>
      </c>
      <c r="AS120" s="310"/>
      <c r="AT120" s="94"/>
      <c r="AU120" s="140"/>
      <c r="AV120" s="140"/>
      <c r="AW120" s="142"/>
      <c r="AX120" s="143"/>
      <c r="AY120" s="310"/>
      <c r="AZ120" s="94"/>
      <c r="BA120" s="140"/>
      <c r="BB120" s="140"/>
      <c r="BC120" s="140"/>
      <c r="BD120" s="140"/>
      <c r="BE120" s="140"/>
      <c r="BF120" s="140"/>
      <c r="BG120" s="142"/>
      <c r="BH120" s="143"/>
      <c r="BI120" s="310"/>
      <c r="BJ120" s="94"/>
      <c r="BK120" s="140"/>
      <c r="BL120" s="140"/>
      <c r="BM120" s="140"/>
      <c r="BN120" s="140"/>
      <c r="BO120" s="142"/>
      <c r="BP120" s="143"/>
      <c r="BQ120" s="310"/>
      <c r="BR120" s="94"/>
      <c r="BS120" s="142"/>
      <c r="BT120" s="143"/>
      <c r="BU120" s="310"/>
      <c r="BV120" s="94"/>
      <c r="BW120" s="140"/>
      <c r="BX120" s="142"/>
      <c r="BY120" s="164"/>
      <c r="BZ120" s="165"/>
    </row>
    <row r="121" spans="1:78" s="166" customFormat="1" ht="12.75" hidden="1" customHeight="1" x14ac:dyDescent="0.25">
      <c r="A121" s="19">
        <v>38</v>
      </c>
      <c r="B121" s="91" t="s">
        <v>37</v>
      </c>
      <c r="C121" s="91" t="s">
        <v>653</v>
      </c>
      <c r="D121" s="20" t="s">
        <v>117</v>
      </c>
      <c r="E121" s="92" t="s">
        <v>186</v>
      </c>
      <c r="F121" s="93"/>
      <c r="G121" s="145">
        <f>AX121+AR121+AH121+U121+O121+AB121+AL121</f>
        <v>0</v>
      </c>
      <c r="H121" s="301">
        <f>AX121+AR121+AH121+U121+O121+AB121+BH121+BP121+BY121+AL121+BT121</f>
        <v>69.691001300805638</v>
      </c>
      <c r="I121" s="145">
        <f>COUNTA(L121,Q121,AD121,AJ121,W121,AN121,AT121,AZ121,BR121,BJ121,BV121)</f>
        <v>1</v>
      </c>
      <c r="J121" s="145">
        <f>COUNTA(M121,N121,R121,S121,T121,X121,Y121,Z121,AA121,AE121,AF121,AG121,AK121,AO121,AP121,AQ121,AU121,AV121,AW121,BA121,BB121,BC121,BD121,BE121,BF121,BG121,BK121,BL121,BM121,BN121,BO121,BS121,BW121,BX121)</f>
        <v>2</v>
      </c>
      <c r="K121" s="139"/>
      <c r="L121" s="94"/>
      <c r="M121" s="140"/>
      <c r="N121" s="142"/>
      <c r="O121" s="141"/>
      <c r="P121" s="310"/>
      <c r="Q121" s="94"/>
      <c r="R121" s="140"/>
      <c r="S121" s="140"/>
      <c r="T121" s="142"/>
      <c r="U121" s="143"/>
      <c r="V121" s="310"/>
      <c r="W121" s="94"/>
      <c r="X121" s="140"/>
      <c r="Y121" s="140"/>
      <c r="Z121" s="140"/>
      <c r="AA121" s="142"/>
      <c r="AB121" s="163"/>
      <c r="AC121" s="310"/>
      <c r="AD121" s="94"/>
      <c r="AE121" s="140"/>
      <c r="AF121" s="140"/>
      <c r="AG121" s="142"/>
      <c r="AH121" s="163"/>
      <c r="AI121" s="310"/>
      <c r="AJ121" s="94"/>
      <c r="AK121" s="142"/>
      <c r="AL121" s="163"/>
      <c r="AM121" s="310"/>
      <c r="AN121" s="94"/>
      <c r="AO121" s="140"/>
      <c r="AP121" s="140"/>
      <c r="AQ121" s="142"/>
      <c r="AR121" s="163"/>
      <c r="AS121" s="310"/>
      <c r="AT121" s="94"/>
      <c r="AU121" s="140"/>
      <c r="AV121" s="140"/>
      <c r="AW121" s="142"/>
      <c r="AX121" s="143"/>
      <c r="AY121" s="310"/>
      <c r="AZ121" s="94"/>
      <c r="BA121" s="140"/>
      <c r="BB121" s="140"/>
      <c r="BC121" s="140"/>
      <c r="BD121" s="140"/>
      <c r="BE121" s="140"/>
      <c r="BF121" s="140"/>
      <c r="BG121" s="142"/>
      <c r="BH121" s="143"/>
      <c r="BI121" s="310"/>
      <c r="BJ121" s="94"/>
      <c r="BK121" s="140"/>
      <c r="BL121" s="140"/>
      <c r="BM121" s="140"/>
      <c r="BN121" s="140"/>
      <c r="BO121" s="142"/>
      <c r="BP121" s="143"/>
      <c r="BQ121" s="310"/>
      <c r="BR121" s="94"/>
      <c r="BS121" s="142"/>
      <c r="BT121" s="143"/>
      <c r="BU121" s="310"/>
      <c r="BV121" s="94" t="s">
        <v>63</v>
      </c>
      <c r="BW121" s="140">
        <v>8</v>
      </c>
      <c r="BX121" s="142">
        <v>8</v>
      </c>
      <c r="BY121" s="164">
        <v>69.691001300805638</v>
      </c>
      <c r="BZ121" s="165"/>
    </row>
    <row r="122" spans="1:78" s="166" customFormat="1" ht="12.75" hidden="1" customHeight="1" x14ac:dyDescent="0.25">
      <c r="A122" s="19">
        <v>39</v>
      </c>
      <c r="B122" s="91" t="s">
        <v>37</v>
      </c>
      <c r="C122" s="91">
        <v>24</v>
      </c>
      <c r="D122" s="20" t="s">
        <v>707</v>
      </c>
      <c r="E122" s="92" t="s">
        <v>708</v>
      </c>
      <c r="F122" s="93"/>
      <c r="G122" s="145">
        <f>AX122+AR122+AH122+U122+O122+AB122+AL122</f>
        <v>0</v>
      </c>
      <c r="H122" s="301">
        <f>AX122+AR122+AH122+U122+O122+AB122+BH122+BP122+BY122+AL122+BT122</f>
        <v>64.449258926769033</v>
      </c>
      <c r="I122" s="145">
        <f>COUNTA(L122,Q122,AD122,AJ122,W122,AN122,AT122,AZ122,BR122,BJ122,BV122)</f>
        <v>1</v>
      </c>
      <c r="J122" s="145">
        <f>COUNTA(M122,N122,R122,S122,T122,X122,Y122,Z122,AA122,AE122,AF122,AG122,AK122,AO122,AP122,AQ122,AU122,AV122,AW122,BA122,BB122,BC122,BD122,BE122,BF122,BG122,BK122,BL122,BM122,BN122,BO122,BS122,BW122,BX122)</f>
        <v>2</v>
      </c>
      <c r="K122" s="139"/>
      <c r="L122" s="94"/>
      <c r="M122" s="140"/>
      <c r="N122" s="142"/>
      <c r="O122" s="141"/>
      <c r="P122" s="310"/>
      <c r="Q122" s="94"/>
      <c r="R122" s="140"/>
      <c r="S122" s="140"/>
      <c r="T122" s="142"/>
      <c r="U122" s="143"/>
      <c r="V122" s="310"/>
      <c r="W122" s="94"/>
      <c r="X122" s="140"/>
      <c r="Y122" s="140"/>
      <c r="Z122" s="140"/>
      <c r="AA122" s="142"/>
      <c r="AB122" s="163"/>
      <c r="AC122" s="310"/>
      <c r="AD122" s="94"/>
      <c r="AE122" s="140"/>
      <c r="AF122" s="140"/>
      <c r="AG122" s="142"/>
      <c r="AH122" s="163"/>
      <c r="AI122" s="310"/>
      <c r="AJ122" s="94"/>
      <c r="AK122" s="142"/>
      <c r="AL122" s="163"/>
      <c r="AM122" s="310"/>
      <c r="AN122" s="94"/>
      <c r="AO122" s="140"/>
      <c r="AP122" s="140"/>
      <c r="AQ122" s="142"/>
      <c r="AR122" s="163"/>
      <c r="AS122" s="310"/>
      <c r="AT122" s="94"/>
      <c r="AU122" s="140"/>
      <c r="AV122" s="140"/>
      <c r="AW122" s="142"/>
      <c r="AX122" s="143"/>
      <c r="AY122" s="310"/>
      <c r="AZ122" s="94"/>
      <c r="BA122" s="140"/>
      <c r="BB122" s="140"/>
      <c r="BC122" s="140"/>
      <c r="BD122" s="140"/>
      <c r="BE122" s="140"/>
      <c r="BF122" s="140"/>
      <c r="BG122" s="142"/>
      <c r="BH122" s="143"/>
      <c r="BI122" s="310"/>
      <c r="BJ122" s="94"/>
      <c r="BK122" s="140"/>
      <c r="BL122" s="140"/>
      <c r="BM122" s="140"/>
      <c r="BN122" s="140"/>
      <c r="BO122" s="142"/>
      <c r="BP122" s="143"/>
      <c r="BQ122" s="310"/>
      <c r="BR122" s="94"/>
      <c r="BS122" s="142"/>
      <c r="BT122" s="143"/>
      <c r="BU122" s="310"/>
      <c r="BV122" s="94" t="s">
        <v>702</v>
      </c>
      <c r="BW122" s="140" t="s">
        <v>25</v>
      </c>
      <c r="BX122" s="142">
        <v>5</v>
      </c>
      <c r="BY122" s="164">
        <v>64.449258926769033</v>
      </c>
      <c r="BZ122" s="165"/>
    </row>
    <row r="123" spans="1:78" s="166" customFormat="1" ht="12.75" customHeight="1" x14ac:dyDescent="0.25">
      <c r="A123" s="19">
        <v>52</v>
      </c>
      <c r="B123" s="91" t="s">
        <v>36</v>
      </c>
      <c r="C123" s="91" t="s">
        <v>459</v>
      </c>
      <c r="D123" s="20" t="s">
        <v>412</v>
      </c>
      <c r="E123" s="92" t="s">
        <v>469</v>
      </c>
      <c r="F123" s="93"/>
      <c r="G123" s="145">
        <f>AX123+AR123+AH123+U123+O123+AB123+AL123</f>
        <v>60</v>
      </c>
      <c r="H123" s="301">
        <f>AX123+AR123+AH123+U123+O123+AB123+BH123+BP123+BY123+AL123+BT123</f>
        <v>60</v>
      </c>
      <c r="I123" s="145">
        <f>COUNTA(L123,Q123,AD123,AJ123,W123,AN123,AT123,AZ123,BR123,BJ123,BV123)</f>
        <v>1</v>
      </c>
      <c r="J123" s="145">
        <f>COUNTA(M123,N123,R123,S123,T123,X123,Y123,Z123,AA123,AE123,AF123,AG123,AK123,AO123,AP123,AQ123,AU123,AV123,AW123,BA123,BB123,BC123,BD123,BE123,BF123,BG123,BK123,BL123,BM123,BN123,BO123,BS123,BW123,BX123)</f>
        <v>3</v>
      </c>
      <c r="K123" s="139"/>
      <c r="L123" s="94"/>
      <c r="M123" s="140"/>
      <c r="N123" s="142"/>
      <c r="O123" s="141"/>
      <c r="P123" s="310"/>
      <c r="Q123" s="94" t="s">
        <v>59</v>
      </c>
      <c r="R123" s="140" t="s">
        <v>131</v>
      </c>
      <c r="S123" s="140" t="s">
        <v>25</v>
      </c>
      <c r="T123" s="142" t="s">
        <v>131</v>
      </c>
      <c r="U123" s="143">
        <v>60</v>
      </c>
      <c r="V123" s="310"/>
      <c r="W123" s="94"/>
      <c r="X123" s="140"/>
      <c r="Y123" s="140"/>
      <c r="Z123" s="140"/>
      <c r="AA123" s="142"/>
      <c r="AB123" s="163"/>
      <c r="AC123" s="310"/>
      <c r="AD123" s="94"/>
      <c r="AE123" s="140"/>
      <c r="AF123" s="140"/>
      <c r="AG123" s="142"/>
      <c r="AH123" s="163"/>
      <c r="AI123" s="310"/>
      <c r="AJ123" s="94"/>
      <c r="AK123" s="142"/>
      <c r="AL123" s="163"/>
      <c r="AM123" s="310"/>
      <c r="AN123" s="94"/>
      <c r="AO123" s="140"/>
      <c r="AP123" s="140"/>
      <c r="AQ123" s="142"/>
      <c r="AR123" s="163"/>
      <c r="AS123" s="310"/>
      <c r="AT123" s="94"/>
      <c r="AU123" s="140"/>
      <c r="AV123" s="140"/>
      <c r="AW123" s="142"/>
      <c r="AX123" s="143"/>
      <c r="AY123" s="310"/>
      <c r="AZ123" s="94"/>
      <c r="BA123" s="140"/>
      <c r="BB123" s="140"/>
      <c r="BC123" s="140"/>
      <c r="BD123" s="140"/>
      <c r="BE123" s="140"/>
      <c r="BF123" s="140"/>
      <c r="BG123" s="142"/>
      <c r="BH123" s="143"/>
      <c r="BI123" s="310"/>
      <c r="BJ123" s="94"/>
      <c r="BK123" s="140"/>
      <c r="BL123" s="140"/>
      <c r="BM123" s="140"/>
      <c r="BN123" s="140"/>
      <c r="BO123" s="142"/>
      <c r="BP123" s="143"/>
      <c r="BQ123" s="310"/>
      <c r="BR123" s="94"/>
      <c r="BS123" s="142"/>
      <c r="BT123" s="143"/>
      <c r="BU123" s="310"/>
      <c r="BV123" s="94"/>
      <c r="BW123" s="140"/>
      <c r="BX123" s="142"/>
      <c r="BY123" s="164"/>
      <c r="BZ123" s="165"/>
    </row>
    <row r="124" spans="1:78" s="166" customFormat="1" ht="12.75" customHeight="1" x14ac:dyDescent="0.25">
      <c r="A124" s="19">
        <v>53</v>
      </c>
      <c r="B124" s="91" t="s">
        <v>36</v>
      </c>
      <c r="C124" s="91" t="s">
        <v>696</v>
      </c>
      <c r="D124" s="20" t="s">
        <v>697</v>
      </c>
      <c r="E124" s="92" t="s">
        <v>698</v>
      </c>
      <c r="F124" s="93"/>
      <c r="G124" s="145">
        <f>AX124+AR124+AH124+U124+O124+AB124+AL124</f>
        <v>0</v>
      </c>
      <c r="H124" s="301">
        <f>AX124+AR124+AH124+U124+O124+AB124+BH124+BP124+BY124+AL124+BT124</f>
        <v>58.136364874884976</v>
      </c>
      <c r="I124" s="145">
        <f>COUNTA(L124,Q124,AD124,AJ124,W124,AN124,AT124,AZ124,BR124,BJ124,BV124)</f>
        <v>1</v>
      </c>
      <c r="J124" s="145">
        <f>COUNTA(M124,N124,R124,S124,T124,X124,Y124,Z124,AA124,AE124,AF124,AG124,AK124,AO124,AP124,AQ124,AU124,AV124,AW124,BA124,BB124,BC124,BD124,BE124,BF124,BG124,BK124,BL124,BM124,BN124,BO124,BS124,BW124,BX124)</f>
        <v>2</v>
      </c>
      <c r="K124" s="139"/>
      <c r="L124" s="94"/>
      <c r="M124" s="140"/>
      <c r="N124" s="142"/>
      <c r="O124" s="141"/>
      <c r="P124" s="310"/>
      <c r="Q124" s="94"/>
      <c r="R124" s="140"/>
      <c r="S124" s="140"/>
      <c r="T124" s="142"/>
      <c r="U124" s="143"/>
      <c r="V124" s="310"/>
      <c r="W124" s="94"/>
      <c r="X124" s="140"/>
      <c r="Y124" s="140"/>
      <c r="Z124" s="140"/>
      <c r="AA124" s="142"/>
      <c r="AB124" s="163"/>
      <c r="AC124" s="310"/>
      <c r="AD124" s="94"/>
      <c r="AE124" s="140"/>
      <c r="AF124" s="140"/>
      <c r="AG124" s="142"/>
      <c r="AH124" s="163"/>
      <c r="AI124" s="310"/>
      <c r="AJ124" s="94"/>
      <c r="AK124" s="142"/>
      <c r="AL124" s="163"/>
      <c r="AM124" s="310"/>
      <c r="AN124" s="94"/>
      <c r="AO124" s="140"/>
      <c r="AP124" s="140"/>
      <c r="AQ124" s="142"/>
      <c r="AR124" s="163"/>
      <c r="AS124" s="310"/>
      <c r="AT124" s="94"/>
      <c r="AU124" s="140"/>
      <c r="AV124" s="140"/>
      <c r="AW124" s="142"/>
      <c r="AX124" s="143"/>
      <c r="AY124" s="310"/>
      <c r="AZ124" s="94"/>
      <c r="BA124" s="140"/>
      <c r="BB124" s="140"/>
      <c r="BC124" s="140"/>
      <c r="BD124" s="140"/>
      <c r="BE124" s="140"/>
      <c r="BF124" s="140"/>
      <c r="BG124" s="142"/>
      <c r="BH124" s="143"/>
      <c r="BI124" s="310"/>
      <c r="BJ124" s="94"/>
      <c r="BK124" s="140"/>
      <c r="BL124" s="140"/>
      <c r="BM124" s="140"/>
      <c r="BN124" s="140"/>
      <c r="BO124" s="142"/>
      <c r="BP124" s="143"/>
      <c r="BQ124" s="310"/>
      <c r="BR124" s="94"/>
      <c r="BS124" s="142"/>
      <c r="BT124" s="143"/>
      <c r="BU124" s="310"/>
      <c r="BV124" s="94" t="s">
        <v>60</v>
      </c>
      <c r="BW124" s="140">
        <v>11</v>
      </c>
      <c r="BX124" s="142">
        <v>9</v>
      </c>
      <c r="BY124" s="164">
        <v>58.136364874884976</v>
      </c>
      <c r="BZ124" s="165"/>
    </row>
    <row r="125" spans="1:78" s="166" customFormat="1" ht="12.75" hidden="1" customHeight="1" x14ac:dyDescent="0.25">
      <c r="A125" s="19">
        <v>40</v>
      </c>
      <c r="B125" s="91" t="s">
        <v>37</v>
      </c>
      <c r="C125" s="91" t="s">
        <v>571</v>
      </c>
      <c r="D125" s="20" t="s">
        <v>572</v>
      </c>
      <c r="E125" s="92" t="s">
        <v>573</v>
      </c>
      <c r="F125" s="93"/>
      <c r="G125" s="145">
        <f>AX125+AR125+AH125+U125+O125+AB125+AL125</f>
        <v>0</v>
      </c>
      <c r="H125" s="301">
        <f>AX125+AR125+AH125+U125+O125+AB125+BH125+BP125+BY125+AL125+BT125</f>
        <v>50</v>
      </c>
      <c r="I125" s="145">
        <f>COUNTA(L125,Q125,AD125,AJ125,W125,AN125,AT125,AZ125,BR125,BJ125,BV125)</f>
        <v>1</v>
      </c>
      <c r="J125" s="145">
        <f>COUNTA(M125,N125,R125,S125,T125,X125,Y125,Z125,AA125,AE125,AF125,AG125,AK125,AO125,AP125,AQ125,AU125,AV125,AW125,BA125,BB125,BC125,BD125,BE125,BF125,BG125,BK125,BL125,BM125,BN125,BO125,BS125,BW125,BX125)</f>
        <v>5</v>
      </c>
      <c r="K125" s="139"/>
      <c r="L125" s="94"/>
      <c r="M125" s="140"/>
      <c r="N125" s="142"/>
      <c r="O125" s="141"/>
      <c r="P125" s="310"/>
      <c r="Q125" s="94"/>
      <c r="R125" s="140"/>
      <c r="S125" s="140"/>
      <c r="T125" s="142"/>
      <c r="U125" s="143"/>
      <c r="V125" s="310"/>
      <c r="W125" s="94"/>
      <c r="X125" s="140"/>
      <c r="Y125" s="140"/>
      <c r="Z125" s="140"/>
      <c r="AA125" s="142"/>
      <c r="AB125" s="163"/>
      <c r="AC125" s="310"/>
      <c r="AD125" s="94"/>
      <c r="AE125" s="140"/>
      <c r="AF125" s="140"/>
      <c r="AG125" s="142"/>
      <c r="AH125" s="163"/>
      <c r="AI125" s="310"/>
      <c r="AJ125" s="94"/>
      <c r="AK125" s="142"/>
      <c r="AL125" s="163"/>
      <c r="AM125" s="310"/>
      <c r="AN125" s="94"/>
      <c r="AO125" s="140"/>
      <c r="AP125" s="140"/>
      <c r="AQ125" s="142"/>
      <c r="AR125" s="163"/>
      <c r="AS125" s="310"/>
      <c r="AT125" s="94"/>
      <c r="AU125" s="140"/>
      <c r="AV125" s="140"/>
      <c r="AW125" s="142"/>
      <c r="AX125" s="143"/>
      <c r="AY125" s="310"/>
      <c r="AZ125" s="94"/>
      <c r="BA125" s="140"/>
      <c r="BB125" s="140"/>
      <c r="BC125" s="140"/>
      <c r="BD125" s="140"/>
      <c r="BE125" s="140"/>
      <c r="BF125" s="140"/>
      <c r="BG125" s="142"/>
      <c r="BH125" s="143"/>
      <c r="BI125" s="310"/>
      <c r="BJ125" s="94" t="s">
        <v>641</v>
      </c>
      <c r="BK125" s="140" t="s">
        <v>25</v>
      </c>
      <c r="BL125" s="140" t="s">
        <v>25</v>
      </c>
      <c r="BM125" s="140" t="s">
        <v>25</v>
      </c>
      <c r="BN125" s="140" t="s">
        <v>25</v>
      </c>
      <c r="BO125" s="142" t="s">
        <v>25</v>
      </c>
      <c r="BP125" s="143">
        <v>50</v>
      </c>
      <c r="BQ125" s="310"/>
      <c r="BR125" s="94"/>
      <c r="BS125" s="142"/>
      <c r="BT125" s="143"/>
      <c r="BU125" s="310"/>
      <c r="BV125" s="94"/>
      <c r="BW125" s="140"/>
      <c r="BX125" s="142"/>
      <c r="BY125" s="164"/>
      <c r="BZ125" s="165"/>
    </row>
    <row r="126" spans="1:78" s="166" customFormat="1" ht="12.75" hidden="1" customHeight="1" x14ac:dyDescent="0.25">
      <c r="A126" s="19">
        <v>27</v>
      </c>
      <c r="B126" s="91" t="s">
        <v>35</v>
      </c>
      <c r="C126" s="91"/>
      <c r="D126" s="20" t="s">
        <v>105</v>
      </c>
      <c r="E126" s="92" t="s">
        <v>229</v>
      </c>
      <c r="F126" s="93"/>
      <c r="G126" s="145">
        <f>AX126+AR126+AH126+U126+O126+AB126+AL126</f>
        <v>0</v>
      </c>
      <c r="H126" s="301">
        <f>AX126+AR126+AH126+U126+O126+AB126+BH126+BP126+BY126+AL126+BT126</f>
        <v>46.204482338673515</v>
      </c>
      <c r="I126" s="145">
        <f>COUNTA(L126,Q126,AD126,AJ126,W126,AN126,AT126,AZ126,BR126,BJ126,BV126)</f>
        <v>1</v>
      </c>
      <c r="J126" s="145">
        <f>COUNTA(M126,N126,R126,S126,T126,X126,Y126,Z126,AA126,AE126,AF126,AG126,AK126,AO126,AP126,AQ126,AU126,AV126,AW126,BA126,BB126,BC126,BD126,BE126,BF126,BG126,BK126,BL126,BM126,BN126,BO126,BS126,BW126,BX126)</f>
        <v>2</v>
      </c>
      <c r="K126" s="139"/>
      <c r="L126" s="94"/>
      <c r="M126" s="140"/>
      <c r="N126" s="142"/>
      <c r="O126" s="141"/>
      <c r="P126" s="310"/>
      <c r="Q126" s="94"/>
      <c r="R126" s="140"/>
      <c r="S126" s="140"/>
      <c r="T126" s="142"/>
      <c r="U126" s="143"/>
      <c r="V126" s="310"/>
      <c r="W126" s="94"/>
      <c r="X126" s="140"/>
      <c r="Y126" s="140"/>
      <c r="Z126" s="140"/>
      <c r="AA126" s="142"/>
      <c r="AB126" s="163"/>
      <c r="AC126" s="310"/>
      <c r="AD126" s="94"/>
      <c r="AE126" s="140"/>
      <c r="AF126" s="140"/>
      <c r="AG126" s="142"/>
      <c r="AH126" s="163"/>
      <c r="AI126" s="310"/>
      <c r="AJ126" s="94"/>
      <c r="AK126" s="142"/>
      <c r="AL126" s="163"/>
      <c r="AM126" s="310"/>
      <c r="AN126" s="94"/>
      <c r="AO126" s="140"/>
      <c r="AP126" s="140"/>
      <c r="AQ126" s="142"/>
      <c r="AR126" s="163"/>
      <c r="AS126" s="310"/>
      <c r="AT126" s="94"/>
      <c r="AU126" s="140"/>
      <c r="AV126" s="140"/>
      <c r="AW126" s="142"/>
      <c r="AX126" s="143"/>
      <c r="AY126" s="310"/>
      <c r="AZ126" s="94"/>
      <c r="BA126" s="140"/>
      <c r="BB126" s="140"/>
      <c r="BC126" s="140"/>
      <c r="BD126" s="140"/>
      <c r="BE126" s="140"/>
      <c r="BF126" s="140"/>
      <c r="BG126" s="142"/>
      <c r="BH126" s="143"/>
      <c r="BI126" s="310"/>
      <c r="BJ126" s="94"/>
      <c r="BK126" s="140"/>
      <c r="BL126" s="140"/>
      <c r="BM126" s="140"/>
      <c r="BN126" s="140"/>
      <c r="BO126" s="142"/>
      <c r="BP126" s="143"/>
      <c r="BQ126" s="310"/>
      <c r="BR126" s="94"/>
      <c r="BS126" s="142"/>
      <c r="BT126" s="143"/>
      <c r="BU126" s="310"/>
      <c r="BV126" s="94" t="s">
        <v>702</v>
      </c>
      <c r="BW126" s="140" t="s">
        <v>25</v>
      </c>
      <c r="BX126" s="142">
        <v>6</v>
      </c>
      <c r="BY126" s="164">
        <v>46.204482338673515</v>
      </c>
      <c r="BZ126" s="165"/>
    </row>
    <row r="127" spans="1:78" s="166" customFormat="1" ht="12.75" customHeight="1" x14ac:dyDescent="0.25">
      <c r="A127" s="19">
        <v>54</v>
      </c>
      <c r="B127" s="91" t="s">
        <v>36</v>
      </c>
      <c r="C127" s="91" t="s">
        <v>676</v>
      </c>
      <c r="D127" s="20" t="s">
        <v>220</v>
      </c>
      <c r="E127" s="92" t="s">
        <v>221</v>
      </c>
      <c r="F127" s="93"/>
      <c r="G127" s="145">
        <f>AX127+AR127+AH127+U127+O127+AB127+AL127</f>
        <v>0</v>
      </c>
      <c r="H127" s="301">
        <f>AX127+AR127+AH127+U127+O127+AB127+BH127+BP127+BY127+AL127+BT127</f>
        <v>43.41026769746658</v>
      </c>
      <c r="I127" s="145">
        <f>COUNTA(L127,Q127,AD127,AJ127,W127,AN127,AT127,AZ127,BR127,BJ127,BV127)</f>
        <v>1</v>
      </c>
      <c r="J127" s="145">
        <f>COUNTA(M127,N127,R127,S127,T127,X127,Y127,Z127,AA127,AE127,AF127,AG127,AK127,AO127,AP127,AQ127,AU127,AV127,AW127,BA127,BB127,BC127,BD127,BE127,BF127,BG127,BK127,BL127,BM127,BN127,BO127,BS127,BW127,BX127)</f>
        <v>2</v>
      </c>
      <c r="K127" s="139"/>
      <c r="L127" s="94"/>
      <c r="M127" s="140"/>
      <c r="N127" s="142"/>
      <c r="O127" s="141"/>
      <c r="P127" s="310"/>
      <c r="Q127" s="94"/>
      <c r="R127" s="140"/>
      <c r="S127" s="140"/>
      <c r="T127" s="142"/>
      <c r="U127" s="143"/>
      <c r="V127" s="310"/>
      <c r="W127" s="94"/>
      <c r="X127" s="140"/>
      <c r="Y127" s="140"/>
      <c r="Z127" s="140"/>
      <c r="AA127" s="142"/>
      <c r="AB127" s="163"/>
      <c r="AC127" s="310"/>
      <c r="AD127" s="94"/>
      <c r="AE127" s="140"/>
      <c r="AF127" s="140"/>
      <c r="AG127" s="142"/>
      <c r="AH127" s="163"/>
      <c r="AI127" s="310"/>
      <c r="AJ127" s="94"/>
      <c r="AK127" s="142"/>
      <c r="AL127" s="163"/>
      <c r="AM127" s="310"/>
      <c r="AN127" s="94"/>
      <c r="AO127" s="140"/>
      <c r="AP127" s="140"/>
      <c r="AQ127" s="142"/>
      <c r="AR127" s="163"/>
      <c r="AS127" s="310"/>
      <c r="AT127" s="94"/>
      <c r="AU127" s="140"/>
      <c r="AV127" s="140"/>
      <c r="AW127" s="142"/>
      <c r="AX127" s="143"/>
      <c r="AY127" s="310"/>
      <c r="AZ127" s="94"/>
      <c r="BA127" s="140"/>
      <c r="BB127" s="140"/>
      <c r="BC127" s="140"/>
      <c r="BD127" s="140"/>
      <c r="BE127" s="140"/>
      <c r="BF127" s="140"/>
      <c r="BG127" s="142"/>
      <c r="BH127" s="143"/>
      <c r="BI127" s="310"/>
      <c r="BJ127" s="94"/>
      <c r="BK127" s="140"/>
      <c r="BL127" s="140"/>
      <c r="BM127" s="140"/>
      <c r="BN127" s="140"/>
      <c r="BO127" s="142"/>
      <c r="BP127" s="143"/>
      <c r="BQ127" s="310"/>
      <c r="BR127" s="94"/>
      <c r="BS127" s="142"/>
      <c r="BT127" s="143"/>
      <c r="BU127" s="310"/>
      <c r="BV127" s="94" t="s">
        <v>59</v>
      </c>
      <c r="BW127" s="140">
        <v>15</v>
      </c>
      <c r="BX127" s="142">
        <v>13</v>
      </c>
      <c r="BY127" s="164">
        <v>43.41026769746658</v>
      </c>
      <c r="BZ127" s="165"/>
    </row>
    <row r="128" spans="1:78" s="166" customFormat="1" ht="12.75" customHeight="1" x14ac:dyDescent="0.25">
      <c r="A128" s="19">
        <v>55</v>
      </c>
      <c r="B128" s="91" t="s">
        <v>36</v>
      </c>
      <c r="C128" s="91">
        <v>10</v>
      </c>
      <c r="D128" s="20" t="s">
        <v>349</v>
      </c>
      <c r="E128" s="92" t="s">
        <v>350</v>
      </c>
      <c r="F128" s="93"/>
      <c r="G128" s="145">
        <f>AX128+AR128+AH128+U128+O128+AB128+AL128</f>
        <v>0</v>
      </c>
      <c r="H128" s="301">
        <f>AX128+AR128+AH128+U128+O128+AB128+BH128+BP128+BY128+AL128+BT128</f>
        <v>43.41026769746658</v>
      </c>
      <c r="I128" s="145">
        <f>COUNTA(L128,Q128,AD128,AJ128,W128,AN128,AT128,AZ128,BR128,BJ128,BV128)</f>
        <v>1</v>
      </c>
      <c r="J128" s="145">
        <f>COUNTA(M128,N128,R128,S128,T128,X128,Y128,Z128,AA128,AE128,AF128,AG128,AK128,AO128,AP128,AQ128,AU128,AV128,AW128,BA128,BB128,BC128,BD128,BE128,BF128,BG128,BK128,BL128,BM128,BN128,BO128,BS128,BW128,BX128)</f>
        <v>2</v>
      </c>
      <c r="K128" s="139"/>
      <c r="L128" s="94"/>
      <c r="M128" s="140"/>
      <c r="N128" s="142"/>
      <c r="O128" s="141"/>
      <c r="P128" s="310"/>
      <c r="Q128" s="94"/>
      <c r="R128" s="140"/>
      <c r="S128" s="140"/>
      <c r="T128" s="142"/>
      <c r="U128" s="143"/>
      <c r="V128" s="310"/>
      <c r="W128" s="94"/>
      <c r="X128" s="140"/>
      <c r="Y128" s="140"/>
      <c r="Z128" s="140"/>
      <c r="AA128" s="142"/>
      <c r="AB128" s="163"/>
      <c r="AC128" s="310"/>
      <c r="AD128" s="94"/>
      <c r="AE128" s="140"/>
      <c r="AF128" s="140"/>
      <c r="AG128" s="142"/>
      <c r="AH128" s="163"/>
      <c r="AI128" s="310"/>
      <c r="AJ128" s="94"/>
      <c r="AK128" s="142"/>
      <c r="AL128" s="163"/>
      <c r="AM128" s="310"/>
      <c r="AN128" s="94"/>
      <c r="AO128" s="140"/>
      <c r="AP128" s="140"/>
      <c r="AQ128" s="142"/>
      <c r="AR128" s="163"/>
      <c r="AS128" s="310"/>
      <c r="AT128" s="94"/>
      <c r="AU128" s="140"/>
      <c r="AV128" s="140"/>
      <c r="AW128" s="142"/>
      <c r="AX128" s="143"/>
      <c r="AY128" s="310"/>
      <c r="AZ128" s="94"/>
      <c r="BA128" s="140"/>
      <c r="BB128" s="140"/>
      <c r="BC128" s="140"/>
      <c r="BD128" s="140"/>
      <c r="BE128" s="140"/>
      <c r="BF128" s="140"/>
      <c r="BG128" s="142"/>
      <c r="BH128" s="143"/>
      <c r="BI128" s="310"/>
      <c r="BJ128" s="94"/>
      <c r="BK128" s="140"/>
      <c r="BL128" s="140"/>
      <c r="BM128" s="140"/>
      <c r="BN128" s="140"/>
      <c r="BO128" s="142"/>
      <c r="BP128" s="143"/>
      <c r="BQ128" s="310"/>
      <c r="BR128" s="94"/>
      <c r="BS128" s="142"/>
      <c r="BT128" s="143"/>
      <c r="BU128" s="310"/>
      <c r="BV128" s="94" t="s">
        <v>59</v>
      </c>
      <c r="BW128" s="140">
        <v>13</v>
      </c>
      <c r="BX128" s="142">
        <v>15</v>
      </c>
      <c r="BY128" s="164">
        <v>43.41026769746658</v>
      </c>
      <c r="BZ128" s="165"/>
    </row>
    <row r="129" spans="1:78" s="166" customFormat="1" ht="12.75" customHeight="1" x14ac:dyDescent="0.25">
      <c r="A129" s="19">
        <v>56</v>
      </c>
      <c r="B129" s="91" t="s">
        <v>36</v>
      </c>
      <c r="C129" s="91" t="s">
        <v>467</v>
      </c>
      <c r="D129" s="20" t="s">
        <v>421</v>
      </c>
      <c r="E129" s="92" t="s">
        <v>468</v>
      </c>
      <c r="F129" s="93"/>
      <c r="G129" s="145">
        <f>AX129+AR129+AH129+U129+O129+AB129+AL129</f>
        <v>42.857142857142854</v>
      </c>
      <c r="H129" s="301">
        <f>AX129+AR129+AH129+U129+O129+AB129+BH129+BP129+BY129+AL129+BT129</f>
        <v>42.857142857142854</v>
      </c>
      <c r="I129" s="145">
        <f>COUNTA(L129,Q129,AD129,AJ129,W129,AN129,AT129,AZ129,BR129,BJ129,BV129)</f>
        <v>1</v>
      </c>
      <c r="J129" s="145">
        <f>COUNTA(M129,N129,R129,S129,T129,X129,Y129,Z129,AA129,AE129,AF129,AG129,AK129,AO129,AP129,AQ129,AU129,AV129,AW129,BA129,BB129,BC129,BD129,BE129,BF129,BG129,BK129,BL129,BM129,BN129,BO129,BS129,BW129,BX129)</f>
        <v>3</v>
      </c>
      <c r="K129" s="139"/>
      <c r="L129" s="94"/>
      <c r="M129" s="140"/>
      <c r="N129" s="142"/>
      <c r="O129" s="141"/>
      <c r="P129" s="310"/>
      <c r="Q129" s="94" t="s">
        <v>60</v>
      </c>
      <c r="R129" s="140" t="s">
        <v>25</v>
      </c>
      <c r="S129" s="140">
        <v>7</v>
      </c>
      <c r="T129" s="142" t="s">
        <v>25</v>
      </c>
      <c r="U129" s="143">
        <v>42.857142857142854</v>
      </c>
      <c r="V129" s="310"/>
      <c r="W129" s="94"/>
      <c r="X129" s="140"/>
      <c r="Y129" s="140"/>
      <c r="Z129" s="140"/>
      <c r="AA129" s="142"/>
      <c r="AB129" s="163"/>
      <c r="AC129" s="310"/>
      <c r="AD129" s="94"/>
      <c r="AE129" s="140"/>
      <c r="AF129" s="140"/>
      <c r="AG129" s="142"/>
      <c r="AH129" s="163"/>
      <c r="AI129" s="310"/>
      <c r="AJ129" s="94"/>
      <c r="AK129" s="142"/>
      <c r="AL129" s="163"/>
      <c r="AM129" s="310"/>
      <c r="AN129" s="94"/>
      <c r="AO129" s="140"/>
      <c r="AP129" s="140"/>
      <c r="AQ129" s="142"/>
      <c r="AR129" s="163"/>
      <c r="AS129" s="310"/>
      <c r="AT129" s="94"/>
      <c r="AU129" s="140"/>
      <c r="AV129" s="140"/>
      <c r="AW129" s="142"/>
      <c r="AX129" s="143"/>
      <c r="AY129" s="310"/>
      <c r="AZ129" s="94"/>
      <c r="BA129" s="140"/>
      <c r="BB129" s="140"/>
      <c r="BC129" s="140"/>
      <c r="BD129" s="140"/>
      <c r="BE129" s="140"/>
      <c r="BF129" s="140"/>
      <c r="BG129" s="142"/>
      <c r="BH129" s="143"/>
      <c r="BI129" s="310"/>
      <c r="BJ129" s="94"/>
      <c r="BK129" s="140"/>
      <c r="BL129" s="140"/>
      <c r="BM129" s="140"/>
      <c r="BN129" s="140"/>
      <c r="BO129" s="142"/>
      <c r="BP129" s="143"/>
      <c r="BQ129" s="310"/>
      <c r="BR129" s="94"/>
      <c r="BS129" s="142"/>
      <c r="BT129" s="143"/>
      <c r="BU129" s="310"/>
      <c r="BV129" s="94"/>
      <c r="BW129" s="140"/>
      <c r="BX129" s="142"/>
      <c r="BY129" s="164"/>
      <c r="BZ129" s="165"/>
    </row>
    <row r="130" spans="1:78" s="166" customFormat="1" ht="12.75" customHeight="1" x14ac:dyDescent="0.25">
      <c r="A130" s="19">
        <v>57</v>
      </c>
      <c r="B130" s="91" t="s">
        <v>36</v>
      </c>
      <c r="C130" s="91" t="s">
        <v>524</v>
      </c>
      <c r="D130" s="20" t="s">
        <v>525</v>
      </c>
      <c r="E130" s="92" t="s">
        <v>526</v>
      </c>
      <c r="F130" s="93"/>
      <c r="G130" s="145">
        <f>AX130+AR130+AH130+U130+O130+AB130+AL130</f>
        <v>42.287874528033754</v>
      </c>
      <c r="H130" s="301">
        <f>AX130+AR130+AH130+U130+O130+AB130+BH130+BP130+BY130+AL130+BT130</f>
        <v>42.287874528033754</v>
      </c>
      <c r="I130" s="145">
        <f>COUNTA(L130,Q130,AD130,AJ130,W130,AN130,AT130,AZ130,BR130,BJ130,BV130)</f>
        <v>1</v>
      </c>
      <c r="J130" s="145">
        <f>COUNTA(M130,N130,R130,S130,T130,X130,Y130,Z130,AA130,AE130,AF130,AG130,AK130,AO130,AP130,AQ130,AU130,AV130,AW130,BA130,BB130,BC130,BD130,BE130,BF130,BG130,BK130,BL130,BM130,BN130,BO130,BS130,BW130,BX130)</f>
        <v>3</v>
      </c>
      <c r="K130" s="139"/>
      <c r="L130" s="94"/>
      <c r="M130" s="140"/>
      <c r="N130" s="142"/>
      <c r="O130" s="141"/>
      <c r="P130" s="310"/>
      <c r="Q130" s="94"/>
      <c r="R130" s="140"/>
      <c r="S130" s="140"/>
      <c r="T130" s="142"/>
      <c r="U130" s="143"/>
      <c r="V130" s="310"/>
      <c r="W130" s="94"/>
      <c r="X130" s="140"/>
      <c r="Y130" s="140"/>
      <c r="Z130" s="140"/>
      <c r="AA130" s="142"/>
      <c r="AB130" s="163"/>
      <c r="AC130" s="310"/>
      <c r="AD130" s="94"/>
      <c r="AE130" s="140"/>
      <c r="AF130" s="140"/>
      <c r="AG130" s="142"/>
      <c r="AH130" s="163"/>
      <c r="AI130" s="310"/>
      <c r="AJ130" s="94"/>
      <c r="AK130" s="142"/>
      <c r="AL130" s="163"/>
      <c r="AM130" s="310"/>
      <c r="AN130" s="94" t="s">
        <v>36</v>
      </c>
      <c r="AO130" s="140">
        <v>9</v>
      </c>
      <c r="AP130" s="140" t="s">
        <v>25</v>
      </c>
      <c r="AQ130" s="142" t="s">
        <v>131</v>
      </c>
      <c r="AR130" s="163">
        <v>42.287874528033754</v>
      </c>
      <c r="AS130" s="310"/>
      <c r="AT130" s="94"/>
      <c r="AU130" s="140"/>
      <c r="AV130" s="140"/>
      <c r="AW130" s="142"/>
      <c r="AX130" s="143"/>
      <c r="AY130" s="310"/>
      <c r="AZ130" s="94"/>
      <c r="BA130" s="140"/>
      <c r="BB130" s="140"/>
      <c r="BC130" s="140"/>
      <c r="BD130" s="140"/>
      <c r="BE130" s="140"/>
      <c r="BF130" s="140"/>
      <c r="BG130" s="142"/>
      <c r="BH130" s="143"/>
      <c r="BI130" s="310"/>
      <c r="BJ130" s="94"/>
      <c r="BK130" s="140"/>
      <c r="BL130" s="140"/>
      <c r="BM130" s="140"/>
      <c r="BN130" s="140"/>
      <c r="BO130" s="142"/>
      <c r="BP130" s="143"/>
      <c r="BQ130" s="310"/>
      <c r="BR130" s="94"/>
      <c r="BS130" s="142"/>
      <c r="BT130" s="143"/>
      <c r="BU130" s="310"/>
      <c r="BV130" s="94"/>
      <c r="BW130" s="140"/>
      <c r="BX130" s="142"/>
      <c r="BY130" s="164"/>
      <c r="BZ130" s="165"/>
    </row>
    <row r="131" spans="1:78" s="166" customFormat="1" ht="12.75" hidden="1" customHeight="1" x14ac:dyDescent="0.25">
      <c r="A131" s="19">
        <v>28</v>
      </c>
      <c r="B131" s="91" t="s">
        <v>35</v>
      </c>
      <c r="C131" s="91" t="s">
        <v>457</v>
      </c>
      <c r="D131" s="20" t="s">
        <v>430</v>
      </c>
      <c r="E131" s="92" t="s">
        <v>431</v>
      </c>
      <c r="F131" s="93"/>
      <c r="G131" s="145">
        <f>AX131+AR131+AH131+U131+O131+AB131+AL131</f>
        <v>37.5</v>
      </c>
      <c r="H131" s="301">
        <f>AX131+AR131+AH131+U131+O131+AB131+BH131+BP131+BY131+AL131+BT131</f>
        <v>37.5</v>
      </c>
      <c r="I131" s="145">
        <f>COUNTA(L131,Q131,AD131,AJ131,W131,AN131,AT131,AZ131,BR131,BJ131,BV131)</f>
        <v>1</v>
      </c>
      <c r="J131" s="145">
        <f>COUNTA(M131,N131,R131,S131,T131,X131,Y131,Z131,AA131,AE131,AF131,AG131,AK131,AO131,AP131,AQ131,AU131,AV131,AW131,BA131,BB131,BC131,BD131,BE131,BF131,BG131,BK131,BL131,BM131,BN131,BO131,BS131,BW131,BX131)</f>
        <v>3</v>
      </c>
      <c r="K131" s="139"/>
      <c r="L131" s="94"/>
      <c r="M131" s="140"/>
      <c r="N131" s="142"/>
      <c r="O131" s="141"/>
      <c r="P131" s="310"/>
      <c r="Q131" s="94" t="s">
        <v>35</v>
      </c>
      <c r="R131" s="140" t="s">
        <v>25</v>
      </c>
      <c r="S131" s="140" t="s">
        <v>131</v>
      </c>
      <c r="T131" s="142" t="s">
        <v>131</v>
      </c>
      <c r="U131" s="143">
        <v>37.5</v>
      </c>
      <c r="V131" s="310"/>
      <c r="W131" s="94"/>
      <c r="X131" s="140"/>
      <c r="Y131" s="140"/>
      <c r="Z131" s="140"/>
      <c r="AA131" s="142"/>
      <c r="AB131" s="163"/>
      <c r="AC131" s="310"/>
      <c r="AD131" s="94"/>
      <c r="AE131" s="140"/>
      <c r="AF131" s="140"/>
      <c r="AG131" s="142"/>
      <c r="AH131" s="163"/>
      <c r="AI131" s="310"/>
      <c r="AJ131" s="94"/>
      <c r="AK131" s="142"/>
      <c r="AL131" s="163"/>
      <c r="AM131" s="310"/>
      <c r="AN131" s="94"/>
      <c r="AO131" s="140"/>
      <c r="AP131" s="140"/>
      <c r="AQ131" s="142"/>
      <c r="AR131" s="163"/>
      <c r="AS131" s="310"/>
      <c r="AT131" s="94"/>
      <c r="AU131" s="140"/>
      <c r="AV131" s="140"/>
      <c r="AW131" s="142"/>
      <c r="AX131" s="143"/>
      <c r="AY131" s="310"/>
      <c r="AZ131" s="94"/>
      <c r="BA131" s="140"/>
      <c r="BB131" s="140"/>
      <c r="BC131" s="140"/>
      <c r="BD131" s="140"/>
      <c r="BE131" s="140"/>
      <c r="BF131" s="140"/>
      <c r="BG131" s="142"/>
      <c r="BH131" s="143"/>
      <c r="BI131" s="310"/>
      <c r="BJ131" s="94"/>
      <c r="BK131" s="140"/>
      <c r="BL131" s="140"/>
      <c r="BM131" s="140"/>
      <c r="BN131" s="140"/>
      <c r="BO131" s="142"/>
      <c r="BP131" s="143"/>
      <c r="BQ131" s="310"/>
      <c r="BR131" s="94"/>
      <c r="BS131" s="142"/>
      <c r="BT131" s="143"/>
      <c r="BU131" s="310"/>
      <c r="BV131" s="94"/>
      <c r="BW131" s="140"/>
      <c r="BX131" s="142"/>
      <c r="BY131" s="164"/>
      <c r="BZ131" s="165"/>
    </row>
    <row r="132" spans="1:78" s="166" customFormat="1" ht="12.75" hidden="1" customHeight="1" x14ac:dyDescent="0.25">
      <c r="A132" s="19">
        <v>29</v>
      </c>
      <c r="B132" s="91" t="s">
        <v>35</v>
      </c>
      <c r="C132" s="91" t="s">
        <v>370</v>
      </c>
      <c r="D132" s="20" t="s">
        <v>125</v>
      </c>
      <c r="E132" s="92" t="s">
        <v>231</v>
      </c>
      <c r="F132" s="93"/>
      <c r="G132" s="145">
        <f>AX132+AR132+AH132+U132+O132+AB132+AL132</f>
        <v>33.333333333333329</v>
      </c>
      <c r="H132" s="301">
        <f>AX132+AR132+AH132+U132+O132+AB132+BH132+BP132+BY132+AL132+BT132</f>
        <v>33.333333333333329</v>
      </c>
      <c r="I132" s="145">
        <f>COUNTA(L132,Q132,AD132,AJ132,W132,AN132,AT132,AZ132,BR132,BJ132,BV132)</f>
        <v>2</v>
      </c>
      <c r="J132" s="145">
        <f>COUNTA(M132,N132,R132,S132,T132,X132,Y132,Z132,AA132,AE132,AF132,AG132,AK132,AO132,AP132,AQ132,AU132,AV132,AW132,BA132,BB132,BC132,BD132,BE132,BF132,BG132,BK132,BL132,BM132,BN132,BO132,BS132,BW132,BX132)</f>
        <v>4</v>
      </c>
      <c r="K132" s="139"/>
      <c r="L132" s="94" t="s">
        <v>12</v>
      </c>
      <c r="M132" s="140">
        <v>6</v>
      </c>
      <c r="N132" s="142">
        <v>6</v>
      </c>
      <c r="O132" s="141">
        <v>33.333333333333329</v>
      </c>
      <c r="P132" s="310"/>
      <c r="Q132" s="94"/>
      <c r="R132" s="140"/>
      <c r="S132" s="140"/>
      <c r="T132" s="142"/>
      <c r="U132" s="143"/>
      <c r="V132" s="310"/>
      <c r="W132" s="94"/>
      <c r="X132" s="140"/>
      <c r="Y132" s="140"/>
      <c r="Z132" s="140"/>
      <c r="AA132" s="142"/>
      <c r="AB132" s="163"/>
      <c r="AC132" s="310"/>
      <c r="AD132" s="94"/>
      <c r="AE132" s="140"/>
      <c r="AF132" s="140"/>
      <c r="AG132" s="142"/>
      <c r="AH132" s="163"/>
      <c r="AI132" s="310"/>
      <c r="AJ132" s="94"/>
      <c r="AK132" s="142"/>
      <c r="AL132" s="163"/>
      <c r="AM132" s="310"/>
      <c r="AN132" s="94"/>
      <c r="AO132" s="140"/>
      <c r="AP132" s="140"/>
      <c r="AQ132" s="142"/>
      <c r="AR132" s="163"/>
      <c r="AS132" s="310"/>
      <c r="AT132" s="94"/>
      <c r="AU132" s="140"/>
      <c r="AV132" s="140"/>
      <c r="AW132" s="142"/>
      <c r="AX132" s="143"/>
      <c r="AY132" s="310"/>
      <c r="AZ132" s="94"/>
      <c r="BA132" s="140"/>
      <c r="BB132" s="140"/>
      <c r="BC132" s="140"/>
      <c r="BD132" s="140"/>
      <c r="BE132" s="140"/>
      <c r="BF132" s="140"/>
      <c r="BG132" s="142"/>
      <c r="BH132" s="143"/>
      <c r="BI132" s="310"/>
      <c r="BJ132" s="94"/>
      <c r="BK132" s="140"/>
      <c r="BL132" s="140"/>
      <c r="BM132" s="140"/>
      <c r="BN132" s="140"/>
      <c r="BO132" s="142"/>
      <c r="BP132" s="143"/>
      <c r="BQ132" s="310"/>
      <c r="BR132" s="94"/>
      <c r="BS132" s="142"/>
      <c r="BT132" s="143"/>
      <c r="BU132" s="310"/>
      <c r="BV132" s="94" t="s">
        <v>119</v>
      </c>
      <c r="BW132" s="140" t="s">
        <v>26</v>
      </c>
      <c r="BX132" s="142" t="s">
        <v>26</v>
      </c>
      <c r="BY132" s="164">
        <v>0</v>
      </c>
      <c r="BZ132" s="165"/>
    </row>
    <row r="133" spans="1:78" s="166" customFormat="1" ht="12.75" hidden="1" customHeight="1" x14ac:dyDescent="0.25">
      <c r="A133" s="19">
        <v>30</v>
      </c>
      <c r="B133" s="91" t="s">
        <v>35</v>
      </c>
      <c r="C133" s="91">
        <v>1874</v>
      </c>
      <c r="D133" s="20" t="s">
        <v>665</v>
      </c>
      <c r="E133" s="92" t="s">
        <v>666</v>
      </c>
      <c r="F133" s="93"/>
      <c r="G133" s="145">
        <f>AX133+AR133+AH133+U133+O133+AB133+AL133</f>
        <v>0</v>
      </c>
      <c r="H133" s="301">
        <f>AX133+AR133+AH133+U133+O133+AB133+BH133+BP133+BY133+AL133+BT133</f>
        <v>11.111111111111111</v>
      </c>
      <c r="I133" s="145">
        <f>COUNTA(L133,Q133,AD133,AJ133,W133,AN133,AT133,AZ133,BR133,BJ133,BV133)</f>
        <v>1</v>
      </c>
      <c r="J133" s="145">
        <f>COUNTA(M133,N133,R133,S133,T133,X133,Y133,Z133,AA133,AE133,AF133,AG133,AK133,AO133,AP133,AQ133,AU133,AV133,AW133,BA133,BB133,BC133,BD133,BE133,BF133,BG133,BK133,BL133,BM133,BN133,BO133,BS133,BW133,BX133)</f>
        <v>2</v>
      </c>
      <c r="K133" s="139"/>
      <c r="L133" s="94"/>
      <c r="M133" s="140"/>
      <c r="N133" s="142"/>
      <c r="O133" s="141"/>
      <c r="P133" s="310"/>
      <c r="Q133" s="94"/>
      <c r="R133" s="140"/>
      <c r="S133" s="140"/>
      <c r="T133" s="142"/>
      <c r="U133" s="143"/>
      <c r="V133" s="310"/>
      <c r="W133" s="94"/>
      <c r="X133" s="140"/>
      <c r="Y133" s="140"/>
      <c r="Z133" s="140"/>
      <c r="AA133" s="142"/>
      <c r="AB133" s="163"/>
      <c r="AC133" s="310"/>
      <c r="AD133" s="94"/>
      <c r="AE133" s="140"/>
      <c r="AF133" s="140"/>
      <c r="AG133" s="142"/>
      <c r="AH133" s="163"/>
      <c r="AI133" s="310"/>
      <c r="AJ133" s="94"/>
      <c r="AK133" s="142"/>
      <c r="AL133" s="163"/>
      <c r="AM133" s="310"/>
      <c r="AN133" s="94"/>
      <c r="AO133" s="140"/>
      <c r="AP133" s="140"/>
      <c r="AQ133" s="142"/>
      <c r="AR133" s="163"/>
      <c r="AS133" s="310"/>
      <c r="AT133" s="94"/>
      <c r="AU133" s="140"/>
      <c r="AV133" s="140"/>
      <c r="AW133" s="142"/>
      <c r="AX133" s="143"/>
      <c r="AY133" s="310"/>
      <c r="AZ133" s="94"/>
      <c r="BA133" s="140"/>
      <c r="BB133" s="140"/>
      <c r="BC133" s="140"/>
      <c r="BD133" s="140"/>
      <c r="BE133" s="140"/>
      <c r="BF133" s="140"/>
      <c r="BG133" s="142"/>
      <c r="BH133" s="143"/>
      <c r="BI133" s="310"/>
      <c r="BJ133" s="94"/>
      <c r="BK133" s="140"/>
      <c r="BL133" s="140"/>
      <c r="BM133" s="140"/>
      <c r="BN133" s="140"/>
      <c r="BO133" s="142"/>
      <c r="BP133" s="143"/>
      <c r="BQ133" s="310"/>
      <c r="BR133" s="94"/>
      <c r="BS133" s="142"/>
      <c r="BT133" s="143"/>
      <c r="BU133" s="310"/>
      <c r="BV133" s="94" t="s">
        <v>61</v>
      </c>
      <c r="BW133" s="140" t="s">
        <v>25</v>
      </c>
      <c r="BX133" s="142" t="s">
        <v>26</v>
      </c>
      <c r="BY133" s="164">
        <v>11.111111111111111</v>
      </c>
      <c r="BZ133" s="165"/>
    </row>
    <row r="134" spans="1:78" s="166" customFormat="1" ht="12.75" customHeight="1" x14ac:dyDescent="0.25">
      <c r="A134" s="19">
        <v>58</v>
      </c>
      <c r="B134" s="91" t="s">
        <v>36</v>
      </c>
      <c r="C134" s="91">
        <v>7020</v>
      </c>
      <c r="D134" s="20" t="s">
        <v>699</v>
      </c>
      <c r="E134" s="92" t="s">
        <v>700</v>
      </c>
      <c r="F134" s="93"/>
      <c r="G134" s="145">
        <f>AX134+AR134+AH134+U134+O134+AB134+AL134</f>
        <v>0</v>
      </c>
      <c r="H134" s="301">
        <f>AX134+AR134+AH134+U134+O134+AB134+BH134+BP134+BY134+AL134+BT134</f>
        <v>8.3333333333333321</v>
      </c>
      <c r="I134" s="145">
        <f>COUNTA(L134,Q134,AD134,AJ134,W134,AN134,AT134,AZ134,BR134,BJ134,BV134)</f>
        <v>1</v>
      </c>
      <c r="J134" s="145">
        <f>COUNTA(M134,N134,R134,S134,T134,X134,Y134,Z134,AA134,AE134,AF134,AG134,AK134,AO134,AP134,AQ134,AU134,AV134,AW134,BA134,BB134,BC134,BD134,BE134,BF134,BG134,BK134,BL134,BM134,BN134,BO134,BS134,BW134,BX134)</f>
        <v>2</v>
      </c>
      <c r="K134" s="139"/>
      <c r="L134" s="94"/>
      <c r="M134" s="140"/>
      <c r="N134" s="142"/>
      <c r="O134" s="141"/>
      <c r="P134" s="310"/>
      <c r="Q134" s="94"/>
      <c r="R134" s="140"/>
      <c r="S134" s="140"/>
      <c r="T134" s="142"/>
      <c r="U134" s="143"/>
      <c r="V134" s="310"/>
      <c r="W134" s="94"/>
      <c r="X134" s="140"/>
      <c r="Y134" s="140"/>
      <c r="Z134" s="140"/>
      <c r="AA134" s="142"/>
      <c r="AB134" s="163"/>
      <c r="AC134" s="310"/>
      <c r="AD134" s="94"/>
      <c r="AE134" s="140"/>
      <c r="AF134" s="140"/>
      <c r="AG134" s="142"/>
      <c r="AH134" s="163"/>
      <c r="AI134" s="310"/>
      <c r="AJ134" s="94"/>
      <c r="AK134" s="142"/>
      <c r="AL134" s="163"/>
      <c r="AM134" s="310"/>
      <c r="AN134" s="94"/>
      <c r="AO134" s="140"/>
      <c r="AP134" s="140"/>
      <c r="AQ134" s="142"/>
      <c r="AR134" s="163"/>
      <c r="AS134" s="310"/>
      <c r="AT134" s="94"/>
      <c r="AU134" s="140"/>
      <c r="AV134" s="140"/>
      <c r="AW134" s="142"/>
      <c r="AX134" s="143"/>
      <c r="AY134" s="310"/>
      <c r="AZ134" s="94"/>
      <c r="BA134" s="140"/>
      <c r="BB134" s="140"/>
      <c r="BC134" s="140"/>
      <c r="BD134" s="140"/>
      <c r="BE134" s="140"/>
      <c r="BF134" s="140"/>
      <c r="BG134" s="142"/>
      <c r="BH134" s="143"/>
      <c r="BI134" s="310"/>
      <c r="BJ134" s="94"/>
      <c r="BK134" s="140"/>
      <c r="BL134" s="140"/>
      <c r="BM134" s="140"/>
      <c r="BN134" s="140"/>
      <c r="BO134" s="142"/>
      <c r="BP134" s="143"/>
      <c r="BQ134" s="310"/>
      <c r="BR134" s="94"/>
      <c r="BS134" s="142"/>
      <c r="BT134" s="143"/>
      <c r="BU134" s="310"/>
      <c r="BV134" s="94" t="s">
        <v>60</v>
      </c>
      <c r="BW134" s="140" t="s">
        <v>25</v>
      </c>
      <c r="BX134" s="142" t="s">
        <v>26</v>
      </c>
      <c r="BY134" s="164">
        <v>8.3333333333333321</v>
      </c>
      <c r="BZ134" s="165"/>
    </row>
    <row r="135" spans="1:78" s="166" customFormat="1" ht="12.75" customHeight="1" x14ac:dyDescent="0.25">
      <c r="A135" s="19">
        <v>59</v>
      </c>
      <c r="B135" s="91" t="s">
        <v>36</v>
      </c>
      <c r="C135" s="91">
        <v>1948</v>
      </c>
      <c r="D135" s="20" t="s">
        <v>388</v>
      </c>
      <c r="E135" s="92" t="s">
        <v>389</v>
      </c>
      <c r="F135" s="93"/>
      <c r="G135" s="145">
        <f>AX135+AR135+AH135+U135+O135+AB135+AL135</f>
        <v>5</v>
      </c>
      <c r="H135" s="301">
        <f>AX135+AR135+AH135+U135+O135+AB135+BH135+BP135+BY135+AL135+BT135</f>
        <v>5</v>
      </c>
      <c r="I135" s="145">
        <f>COUNTA(L135,Q135,AD135,AJ135,W135,AN135,AT135,AZ135,BR135,BJ135,BV135)</f>
        <v>1</v>
      </c>
      <c r="J135" s="145">
        <f>COUNTA(M135,N135,R135,S135,T135,X135,Y135,Z135,AA135,AE135,AF135,AG135,AK135,AO135,AP135,AQ135,AU135,AV135,AW135,BA135,BB135,BC135,BD135,BE135,BF135,BG135,BK135,BL135,BM135,BN135,BO135,BS135,BW135,BX135)</f>
        <v>3</v>
      </c>
      <c r="K135" s="139"/>
      <c r="L135" s="94"/>
      <c r="M135" s="140"/>
      <c r="N135" s="142"/>
      <c r="O135" s="141"/>
      <c r="P135" s="310"/>
      <c r="Q135" s="94"/>
      <c r="R135" s="140"/>
      <c r="S135" s="140"/>
      <c r="T135" s="142"/>
      <c r="U135" s="143"/>
      <c r="V135" s="310"/>
      <c r="W135" s="94"/>
      <c r="X135" s="140"/>
      <c r="Y135" s="140"/>
      <c r="Z135" s="140"/>
      <c r="AA135" s="142"/>
      <c r="AB135" s="163"/>
      <c r="AC135" s="310"/>
      <c r="AD135" s="94" t="s">
        <v>36</v>
      </c>
      <c r="AE135" s="140" t="s">
        <v>25</v>
      </c>
      <c r="AF135" s="140" t="s">
        <v>26</v>
      </c>
      <c r="AG135" s="142" t="s">
        <v>26</v>
      </c>
      <c r="AH135" s="163">
        <v>5</v>
      </c>
      <c r="AI135" s="310"/>
      <c r="AJ135" s="94"/>
      <c r="AK135" s="142"/>
      <c r="AL135" s="163"/>
      <c r="AM135" s="310"/>
      <c r="AN135" s="94"/>
      <c r="AO135" s="140"/>
      <c r="AP135" s="140"/>
      <c r="AQ135" s="142"/>
      <c r="AR135" s="163"/>
      <c r="AS135" s="310"/>
      <c r="AT135" s="94"/>
      <c r="AU135" s="140"/>
      <c r="AV135" s="140"/>
      <c r="AW135" s="142"/>
      <c r="AX135" s="143"/>
      <c r="AY135" s="310"/>
      <c r="AZ135" s="94"/>
      <c r="BA135" s="140"/>
      <c r="BB135" s="140"/>
      <c r="BC135" s="140"/>
      <c r="BD135" s="140"/>
      <c r="BE135" s="140"/>
      <c r="BF135" s="140"/>
      <c r="BG135" s="142"/>
      <c r="BH135" s="143"/>
      <c r="BI135" s="310"/>
      <c r="BJ135" s="94"/>
      <c r="BK135" s="140"/>
      <c r="BL135" s="140"/>
      <c r="BM135" s="140"/>
      <c r="BN135" s="140"/>
      <c r="BO135" s="142"/>
      <c r="BP135" s="143"/>
      <c r="BQ135" s="310"/>
      <c r="BR135" s="94"/>
      <c r="BS135" s="142"/>
      <c r="BT135" s="143"/>
      <c r="BU135" s="310"/>
      <c r="BV135" s="94"/>
      <c r="BW135" s="140"/>
      <c r="BX135" s="142"/>
      <c r="BY135" s="164"/>
      <c r="BZ135" s="165"/>
    </row>
    <row r="136" spans="1:78" s="166" customFormat="1" ht="12.75" customHeight="1" x14ac:dyDescent="0.25">
      <c r="A136" s="19">
        <v>60</v>
      </c>
      <c r="B136" s="91" t="s">
        <v>36</v>
      </c>
      <c r="C136" s="91" t="s">
        <v>715</v>
      </c>
      <c r="D136" s="20" t="s">
        <v>359</v>
      </c>
      <c r="E136" s="92" t="s">
        <v>716</v>
      </c>
      <c r="F136" s="93"/>
      <c r="G136" s="354">
        <f>AX136+AR136+AH136+U136+O136+AB136+AL136</f>
        <v>0</v>
      </c>
      <c r="H136" s="301">
        <f>AX136+AR136+AH136+U136+O136+AB136+BH136+BP136+BY136+AL136+BT136</f>
        <v>0</v>
      </c>
      <c r="I136" s="145">
        <f>COUNTA(L136,Q136,AD136,AJ136,W136,AN136,AT136,AZ136,BR136,BJ136,BV136)</f>
        <v>1</v>
      </c>
      <c r="J136" s="145">
        <f>COUNTA(M136,N136,R136,S136,T136,X136,Y136,Z136,AA136,AE136,AF136,AG136,AK136,AO136,AP136,AQ136,AU136,AV136,AW136,BA136,BB136,BC136,BD136,BE136,BF136,BG136,BK136,BL136,BM136,BN136,BO136,BS136,BW136,BX136)</f>
        <v>2</v>
      </c>
      <c r="K136" s="139"/>
      <c r="L136" s="355"/>
      <c r="M136" s="356"/>
      <c r="N136" s="357"/>
      <c r="O136" s="358"/>
      <c r="P136" s="310"/>
      <c r="Q136" s="355"/>
      <c r="R136" s="356"/>
      <c r="S136" s="356"/>
      <c r="T136" s="357"/>
      <c r="U136" s="359"/>
      <c r="V136" s="310"/>
      <c r="W136" s="355"/>
      <c r="X136" s="356"/>
      <c r="Y136" s="356"/>
      <c r="Z136" s="356"/>
      <c r="AA136" s="357"/>
      <c r="AB136" s="360"/>
      <c r="AC136" s="310"/>
      <c r="AD136" s="355"/>
      <c r="AE136" s="356"/>
      <c r="AF136" s="356"/>
      <c r="AG136" s="357"/>
      <c r="AH136" s="360"/>
      <c r="AI136" s="310"/>
      <c r="AJ136" s="355"/>
      <c r="AK136" s="357"/>
      <c r="AL136" s="360"/>
      <c r="AM136" s="310"/>
      <c r="AN136" s="355"/>
      <c r="AO136" s="356"/>
      <c r="AP136" s="356"/>
      <c r="AQ136" s="357"/>
      <c r="AR136" s="360"/>
      <c r="AS136" s="310"/>
      <c r="AT136" s="355"/>
      <c r="AU136" s="356"/>
      <c r="AV136" s="356"/>
      <c r="AW136" s="357"/>
      <c r="AX136" s="359"/>
      <c r="AY136" s="310"/>
      <c r="AZ136" s="355"/>
      <c r="BA136" s="356"/>
      <c r="BB136" s="356"/>
      <c r="BC136" s="356"/>
      <c r="BD136" s="356"/>
      <c r="BE136" s="356"/>
      <c r="BF136" s="356"/>
      <c r="BG136" s="357"/>
      <c r="BH136" s="359"/>
      <c r="BI136" s="310"/>
      <c r="BJ136" s="355"/>
      <c r="BK136" s="356"/>
      <c r="BL136" s="356"/>
      <c r="BM136" s="356"/>
      <c r="BN136" s="356"/>
      <c r="BO136" s="357"/>
      <c r="BP136" s="359"/>
      <c r="BQ136" s="310"/>
      <c r="BR136" s="355"/>
      <c r="BS136" s="357"/>
      <c r="BT136" s="359"/>
      <c r="BU136" s="310"/>
      <c r="BV136" s="355" t="s">
        <v>710</v>
      </c>
      <c r="BW136" s="356" t="s">
        <v>26</v>
      </c>
      <c r="BX136" s="357" t="s">
        <v>26</v>
      </c>
      <c r="BY136" s="361">
        <v>0</v>
      </c>
      <c r="BZ136" s="165"/>
    </row>
    <row r="137" spans="1:78" s="166" customFormat="1" ht="5.0999999999999996" customHeight="1" x14ac:dyDescent="0.25">
      <c r="A137" s="19"/>
      <c r="B137" s="91"/>
      <c r="C137" s="91"/>
      <c r="D137" s="20"/>
      <c r="E137" s="92"/>
      <c r="F137" s="202"/>
      <c r="G137" s="203"/>
      <c r="H137" s="204"/>
      <c r="I137" s="205"/>
      <c r="J137" s="205"/>
      <c r="K137" s="206"/>
      <c r="L137" s="207"/>
      <c r="M137" s="208"/>
      <c r="N137" s="210"/>
      <c r="O137" s="209"/>
      <c r="P137" s="311"/>
      <c r="Q137" s="207"/>
      <c r="R137" s="208"/>
      <c r="S137" s="208"/>
      <c r="T137" s="210"/>
      <c r="U137" s="211"/>
      <c r="V137" s="311"/>
      <c r="W137" s="207"/>
      <c r="X137" s="208"/>
      <c r="Y137" s="208"/>
      <c r="Z137" s="208"/>
      <c r="AA137" s="210"/>
      <c r="AB137" s="211"/>
      <c r="AC137" s="311"/>
      <c r="AD137" s="207"/>
      <c r="AE137" s="208"/>
      <c r="AF137" s="208"/>
      <c r="AG137" s="210"/>
      <c r="AH137" s="211"/>
      <c r="AI137" s="311"/>
      <c r="AJ137" s="207"/>
      <c r="AK137" s="210"/>
      <c r="AL137" s="212"/>
      <c r="AM137" s="311"/>
      <c r="AN137" s="207"/>
      <c r="AO137" s="208"/>
      <c r="AP137" s="208"/>
      <c r="AQ137" s="210"/>
      <c r="AR137" s="211"/>
      <c r="AS137" s="311"/>
      <c r="AT137" s="207"/>
      <c r="AU137" s="208"/>
      <c r="AV137" s="208"/>
      <c r="AW137" s="210"/>
      <c r="AX137" s="211"/>
      <c r="AY137" s="311"/>
      <c r="AZ137" s="207"/>
      <c r="BA137" s="208"/>
      <c r="BB137" s="208"/>
      <c r="BC137" s="208"/>
      <c r="BD137" s="208"/>
      <c r="BE137" s="208"/>
      <c r="BF137" s="208"/>
      <c r="BG137" s="210"/>
      <c r="BH137" s="211"/>
      <c r="BI137" s="311"/>
      <c r="BJ137" s="207"/>
      <c r="BK137" s="208"/>
      <c r="BL137" s="208"/>
      <c r="BM137" s="208"/>
      <c r="BN137" s="208"/>
      <c r="BO137" s="210"/>
      <c r="BP137" s="211"/>
      <c r="BQ137" s="311"/>
      <c r="BR137" s="207"/>
      <c r="BS137" s="210"/>
      <c r="BT137" s="211"/>
      <c r="BU137" s="311"/>
      <c r="BV137" s="207"/>
      <c r="BW137" s="208"/>
      <c r="BX137" s="210"/>
      <c r="BY137" s="212"/>
      <c r="BZ137" s="165"/>
    </row>
  </sheetData>
  <autoFilter ref="A6:BZ136" xr:uid="{00000000-0009-0000-0000-000002000000}">
    <filterColumn colId="1">
      <filters>
        <filter val="EM"/>
      </filters>
    </filterColumn>
    <sortState xmlns:xlrd2="http://schemas.microsoft.com/office/spreadsheetml/2017/richdata2" ref="A7:BZ145">
      <sortCondition ref="A6:A135"/>
    </sortState>
  </autoFilter>
  <sortState xmlns:xlrd2="http://schemas.microsoft.com/office/spreadsheetml/2017/richdata2" ref="A7:BZ136">
    <sortCondition descending="1" ref="H7:H136"/>
  </sortState>
  <mergeCells count="11">
    <mergeCell ref="L4:N4"/>
    <mergeCell ref="Q4:T4"/>
    <mergeCell ref="BV4:BX4"/>
    <mergeCell ref="AN4:AQ4"/>
    <mergeCell ref="AT4:AW4"/>
    <mergeCell ref="BJ4:BO4"/>
    <mergeCell ref="AD4:AG4"/>
    <mergeCell ref="AZ4:BG4"/>
    <mergeCell ref="AJ4:AK4"/>
    <mergeCell ref="BR4:BS4"/>
    <mergeCell ref="W4:AA4"/>
  </mergeCells>
  <phoneticPr fontId="5" type="noConversion"/>
  <pageMargins left="0.15748031496062992" right="7.874015748031496E-2" top="0.55118110236220474" bottom="0.35433070866141736" header="0.23622047244094491" footer="0.19685039370078741"/>
  <pageSetup paperSize="9" scale="57" fitToHeight="0" orientation="landscape" r:id="rId1"/>
  <headerFooter alignWithMargins="0">
    <oddHeader>&amp;C&amp;18CLASSEMENT ANNUEL A.F.Y.T. 2022</oddHeader>
    <oddFooter>&amp;L&amp;D&amp;CEM: Epoque Marconi    EA: Epoque Aurique   CM: Classique Marconi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64016-AFF0-4ADD-B8FA-2CDAA6783F2C}">
  <dimension ref="A1:V85"/>
  <sheetViews>
    <sheetView zoomScale="80" zoomScaleNormal="80" workbookViewId="0">
      <selection activeCell="D12" sqref="B3:D12"/>
    </sheetView>
  </sheetViews>
  <sheetFormatPr defaultColWidth="11.44140625" defaultRowHeight="13.2" x14ac:dyDescent="0.25"/>
  <cols>
    <col min="1" max="1" width="5.5546875" style="1" customWidth="1"/>
    <col min="2" max="2" width="12.33203125" style="1" customWidth="1"/>
    <col min="3" max="3" width="29.6640625" style="57" bestFit="1" customWidth="1"/>
    <col min="4" max="4" width="35" style="223" customWidth="1"/>
    <col min="5" max="5" width="1" style="57" customWidth="1"/>
    <col min="6" max="6" width="7.44140625" style="1" customWidth="1"/>
    <col min="7" max="7" width="7.44140625" style="224" customWidth="1"/>
    <col min="8" max="8" width="5.109375" style="1" bestFit="1" customWidth="1"/>
    <col min="9" max="9" width="5.5546875" style="225" customWidth="1"/>
    <col min="10" max="10" width="5.5546875" style="226" customWidth="1"/>
    <col min="11" max="11" width="5.5546875" style="227" customWidth="1"/>
    <col min="12" max="12" width="5.5546875" style="224" customWidth="1"/>
    <col min="13" max="13" width="9.88671875" style="227" customWidth="1"/>
    <col min="14" max="14" width="17.5546875" style="223" customWidth="1"/>
    <col min="15" max="15" width="6.44140625" style="223" customWidth="1"/>
    <col min="16" max="16" width="12.5546875" style="224" customWidth="1"/>
    <col min="17" max="17" width="31" style="223" bestFit="1" customWidth="1"/>
    <col min="18" max="18" width="27.44140625" style="223" bestFit="1" customWidth="1"/>
    <col min="19" max="19" width="5.109375" style="223" bestFit="1" customWidth="1"/>
    <col min="20" max="20" width="7.109375" style="223" bestFit="1" customWidth="1"/>
    <col min="21" max="22" width="5.88671875" style="223" bestFit="1" customWidth="1"/>
    <col min="23" max="16384" width="11.44140625" style="57"/>
  </cols>
  <sheetData>
    <row r="1" spans="1:22" ht="24.75" customHeight="1" x14ac:dyDescent="0.25">
      <c r="B1" s="222" t="s">
        <v>767</v>
      </c>
      <c r="P1" s="228" t="s">
        <v>362</v>
      </c>
    </row>
    <row r="2" spans="1:22" ht="20.399999999999999" x14ac:dyDescent="0.25">
      <c r="A2" s="229" t="s">
        <v>20</v>
      </c>
      <c r="B2" s="229" t="s">
        <v>21</v>
      </c>
      <c r="C2" s="229" t="s">
        <v>22</v>
      </c>
      <c r="D2" s="229" t="s">
        <v>31</v>
      </c>
      <c r="F2" s="229" t="s">
        <v>29</v>
      </c>
      <c r="G2" s="229" t="s">
        <v>28</v>
      </c>
      <c r="H2" s="229" t="s">
        <v>24</v>
      </c>
      <c r="I2" s="342" t="s">
        <v>32</v>
      </c>
      <c r="J2" s="343"/>
      <c r="K2" s="342" t="s">
        <v>33</v>
      </c>
      <c r="L2" s="343"/>
      <c r="M2" s="229" t="s">
        <v>30</v>
      </c>
      <c r="O2" s="230" t="s">
        <v>20</v>
      </c>
      <c r="P2" s="230" t="s">
        <v>21</v>
      </c>
      <c r="Q2" s="230" t="s">
        <v>22</v>
      </c>
      <c r="R2" s="230" t="s">
        <v>22</v>
      </c>
      <c r="S2" s="230"/>
      <c r="T2" s="230" t="s">
        <v>7</v>
      </c>
      <c r="U2" s="230" t="s">
        <v>55</v>
      </c>
      <c r="V2" s="230" t="s">
        <v>56</v>
      </c>
    </row>
    <row r="3" spans="1:22" x14ac:dyDescent="0.25">
      <c r="A3" s="229">
        <v>1</v>
      </c>
      <c r="B3" s="231" t="s">
        <v>144</v>
      </c>
      <c r="C3" s="232" t="s">
        <v>147</v>
      </c>
      <c r="D3" s="237" t="s">
        <v>777</v>
      </c>
      <c r="F3" s="230" t="s">
        <v>67</v>
      </c>
      <c r="G3" s="234">
        <v>6</v>
      </c>
      <c r="H3" s="7" t="s">
        <v>13</v>
      </c>
      <c r="I3" s="235">
        <v>1</v>
      </c>
      <c r="J3" s="238">
        <f>IF(OR(I3="DSQ",I3="RAF",I3="DNC",I3="DPG"),0,IF(OR(I3="DNS",I3="DNF"),100*(($G3-$G3+1)/$G3)+50*(LOG($G3/$G3)),100*(($G3-I3+1)/$G3)+50*(LOG($G3/I3))))</f>
        <v>138.90756251918219</v>
      </c>
      <c r="K3" s="235">
        <v>1</v>
      </c>
      <c r="L3" s="238">
        <f>IF(OR(K3="DSQ",K3="RAF",K3="DNC",K3="DPG"),0,IF(OR(K3="DNS",K3="DNF"),100*(($G3-$G3+1)/$G3)+50*(LOG($G3/$G3)),100*(($G3-K3+1)/$G3)+50*(LOG($G3/K3))))</f>
        <v>138.90756251918219</v>
      </c>
      <c r="M3" s="239">
        <f>J3+L3</f>
        <v>277.81512503836439</v>
      </c>
      <c r="O3" s="230" t="s">
        <v>67</v>
      </c>
      <c r="P3" s="231">
        <v>6</v>
      </c>
      <c r="Q3" s="232" t="s">
        <v>100</v>
      </c>
      <c r="R3" s="233" t="s">
        <v>363</v>
      </c>
      <c r="S3" s="236" t="s">
        <v>12</v>
      </c>
      <c r="T3" s="230" t="s">
        <v>69</v>
      </c>
      <c r="U3" s="231">
        <v>1</v>
      </c>
      <c r="V3" s="231">
        <v>1</v>
      </c>
    </row>
    <row r="4" spans="1:22" x14ac:dyDescent="0.25">
      <c r="A4" s="229">
        <v>2</v>
      </c>
      <c r="B4" s="231">
        <v>6</v>
      </c>
      <c r="C4" s="232" t="s">
        <v>100</v>
      </c>
      <c r="D4" s="233" t="s">
        <v>363</v>
      </c>
      <c r="F4" s="230" t="s">
        <v>67</v>
      </c>
      <c r="G4" s="234">
        <v>4</v>
      </c>
      <c r="H4" s="7" t="s">
        <v>12</v>
      </c>
      <c r="I4" s="235">
        <v>1</v>
      </c>
      <c r="J4" s="238">
        <f>IF(OR(I4="DSQ",I4="RAF",I4="DNC",I4="DPG"),0,IF(OR(I4="DNS",I4="DNF"),100*(($G4-$G4+1)/$G4)+50*(LOG($G4/$G4)),100*(($G4-I4+1)/$G4)+50*(LOG($G4/I4))))</f>
        <v>130.10299956639813</v>
      </c>
      <c r="K4" s="235">
        <v>1</v>
      </c>
      <c r="L4" s="238">
        <f>IF(OR(K4="DSQ",K4="RAF",K4="DNC",K4="DPG"),0,IF(OR(K4="DNS",K4="DNF"),100*(($G4-$G4+1)/$G4)+50*(LOG($G4/$G4)),100*(($G4-K4+1)/$G4)+50*(LOG($G4/K4))))</f>
        <v>130.10299956639813</v>
      </c>
      <c r="M4" s="239">
        <f>J4+L4</f>
        <v>260.20599913279625</v>
      </c>
      <c r="O4" s="230" t="s">
        <v>69</v>
      </c>
      <c r="P4" s="231" t="s">
        <v>215</v>
      </c>
      <c r="Q4" s="232" t="s">
        <v>89</v>
      </c>
      <c r="R4" s="237" t="s">
        <v>365</v>
      </c>
      <c r="S4" s="236" t="s">
        <v>12</v>
      </c>
      <c r="T4" s="230" t="s">
        <v>68</v>
      </c>
      <c r="U4" s="231">
        <v>2</v>
      </c>
      <c r="V4" s="231">
        <v>2</v>
      </c>
    </row>
    <row r="5" spans="1:22" x14ac:dyDescent="0.25">
      <c r="A5" s="229">
        <v>3</v>
      </c>
      <c r="B5" s="231" t="s">
        <v>215</v>
      </c>
      <c r="C5" s="232" t="s">
        <v>89</v>
      </c>
      <c r="D5" s="237" t="s">
        <v>365</v>
      </c>
      <c r="F5" s="230" t="s">
        <v>69</v>
      </c>
      <c r="G5" s="234">
        <v>4</v>
      </c>
      <c r="H5" s="7" t="s">
        <v>12</v>
      </c>
      <c r="I5" s="235">
        <v>2</v>
      </c>
      <c r="J5" s="238">
        <f>IF(OR(I5="DSQ",I5="RAF",I5="DNC",I5="DPG"),0,IF(OR(I5="DNS",I5="DNF"),100*(($G5-$G5+1)/$G5)+50*(LOG($G5/$G5)),100*(($G5-I5+1)/$G5)+50*(LOG($G5/I5))))</f>
        <v>90.051499783199063</v>
      </c>
      <c r="K5" s="235">
        <v>2</v>
      </c>
      <c r="L5" s="238">
        <f>IF(OR(K5="DSQ",K5="RAF",K5="DNC",K5="DPG"),0,IF(OR(K5="DNS",K5="DNF"),100*(($G5-$G5+1)/$G5)+50*(LOG($G5/$G5)),100*(($G5-K5+1)/$G5)+50*(LOG($G5/K5))))</f>
        <v>90.051499783199063</v>
      </c>
      <c r="M5" s="239">
        <f>J5+L5</f>
        <v>180.10299956639813</v>
      </c>
      <c r="O5" s="230" t="s">
        <v>71</v>
      </c>
      <c r="P5" s="231" t="s">
        <v>167</v>
      </c>
      <c r="Q5" s="232" t="s">
        <v>149</v>
      </c>
      <c r="R5" s="237" t="s">
        <v>366</v>
      </c>
      <c r="S5" s="236" t="s">
        <v>12</v>
      </c>
      <c r="T5" s="230" t="s">
        <v>76</v>
      </c>
      <c r="U5" s="231">
        <v>3</v>
      </c>
      <c r="V5" s="231">
        <v>3</v>
      </c>
    </row>
    <row r="6" spans="1:22" x14ac:dyDescent="0.25">
      <c r="A6" s="229">
        <v>4</v>
      </c>
      <c r="B6" s="231"/>
      <c r="C6" s="232" t="s">
        <v>778</v>
      </c>
      <c r="D6" s="233" t="s">
        <v>779</v>
      </c>
      <c r="F6" s="230" t="s">
        <v>69</v>
      </c>
      <c r="G6" s="234">
        <v>6</v>
      </c>
      <c r="H6" s="7" t="s">
        <v>13</v>
      </c>
      <c r="I6" s="235">
        <v>2</v>
      </c>
      <c r="J6" s="238">
        <f>IF(OR(I6="DSQ",I6="RAF",I6="DNC",I6="DPG"),0,IF(OR(I6="DNS",I6="DNF"),100*(($G6-$G6+1)/$G6)+50*(LOG($G6/$G6)),100*(($G6-I6+1)/$G6)+50*(LOG($G6/I6))))</f>
        <v>107.18939606931647</v>
      </c>
      <c r="K6" s="235">
        <v>4</v>
      </c>
      <c r="L6" s="238">
        <f>IF(OR(K6="DSQ",K6="RAF",K6="DNC",K6="DPG"),0,IF(OR(K6="DNS",K6="DNF"),100*(($G6-$G6+1)/$G6)+50*(LOG($G6/$G6)),100*(($G6-K6+1)/$G6)+50*(LOG($G6/K6))))</f>
        <v>58.80456295278406</v>
      </c>
      <c r="M6" s="239">
        <f>J6+L6</f>
        <v>165.99395902210054</v>
      </c>
      <c r="O6" s="230" t="s">
        <v>68</v>
      </c>
      <c r="P6" s="231" t="s">
        <v>62</v>
      </c>
      <c r="Q6" s="232" t="s">
        <v>101</v>
      </c>
      <c r="R6" s="233" t="s">
        <v>367</v>
      </c>
      <c r="S6" s="236" t="s">
        <v>12</v>
      </c>
      <c r="T6" s="230" t="s">
        <v>75</v>
      </c>
      <c r="U6" s="231">
        <v>4</v>
      </c>
      <c r="V6" s="231">
        <v>4</v>
      </c>
    </row>
    <row r="7" spans="1:22" x14ac:dyDescent="0.25">
      <c r="A7" s="229">
        <v>5</v>
      </c>
      <c r="B7" s="231" t="s">
        <v>381</v>
      </c>
      <c r="C7" s="232" t="s">
        <v>114</v>
      </c>
      <c r="D7" s="233" t="s">
        <v>780</v>
      </c>
      <c r="F7" s="230" t="s">
        <v>71</v>
      </c>
      <c r="G7" s="234">
        <v>6</v>
      </c>
      <c r="H7" s="7" t="s">
        <v>13</v>
      </c>
      <c r="I7" s="235" t="s">
        <v>25</v>
      </c>
      <c r="J7" s="238">
        <f>IF(OR(I7="DSQ",I7="RAF",I7="DNC",I7="DPG"),0,IF(OR(I7="DNS",I7="DNF"),100*(($G7-$G7+1)/$G7)+50*(LOG($G7/$G7)),100*(($G7-I7+1)/$G7)+50*(LOG($G7/I7))))</f>
        <v>16.666666666666664</v>
      </c>
      <c r="K7" s="235">
        <v>2</v>
      </c>
      <c r="L7" s="238">
        <f>IF(OR(K7="DSQ",K7="RAF",K7="DNC",K7="DPG"),0,IF(OR(K7="DNS",K7="DNF"),100*(($G7-$G7+1)/$G7)+50*(LOG($G7/$G7)),100*(($G7-K7+1)/$G7)+50*(LOG($G7/K7))))</f>
        <v>107.18939606931647</v>
      </c>
      <c r="M7" s="239">
        <f>J7+L7</f>
        <v>123.85606273598313</v>
      </c>
      <c r="O7" s="230">
        <v>5</v>
      </c>
      <c r="P7" s="231" t="s">
        <v>368</v>
      </c>
      <c r="Q7" s="232" t="s">
        <v>127</v>
      </c>
      <c r="R7" s="233" t="s">
        <v>369</v>
      </c>
      <c r="S7" s="236" t="s">
        <v>12</v>
      </c>
      <c r="T7" s="230">
        <v>10</v>
      </c>
      <c r="U7" s="231">
        <v>5</v>
      </c>
      <c r="V7" s="231">
        <v>5</v>
      </c>
    </row>
    <row r="8" spans="1:22" x14ac:dyDescent="0.25">
      <c r="A8" s="229">
        <v>6</v>
      </c>
      <c r="B8" s="231" t="s">
        <v>167</v>
      </c>
      <c r="C8" s="232" t="s">
        <v>149</v>
      </c>
      <c r="D8" s="237" t="s">
        <v>366</v>
      </c>
      <c r="F8" s="230" t="s">
        <v>71</v>
      </c>
      <c r="G8" s="234">
        <v>4</v>
      </c>
      <c r="H8" s="7" t="s">
        <v>12</v>
      </c>
      <c r="I8" s="235">
        <v>3</v>
      </c>
      <c r="J8" s="238">
        <f>IF(OR(I8="DSQ",I8="RAF",I8="DNC",I8="DPG"),0,IF(OR(I8="DNS",I8="DNF"),100*(($G8-$G8+1)/$G8)+50*(LOG($G8/$G8)),100*(($G8-I8+1)/$G8)+50*(LOG($G8/I8))))</f>
        <v>56.246936830414995</v>
      </c>
      <c r="K8" s="235">
        <v>3</v>
      </c>
      <c r="L8" s="238">
        <f>IF(OR(K8="DSQ",K8="RAF",K8="DNC",K8="DPG"),0,IF(OR(K8="DNS",K8="DNF"),100*(($G8-$G8+1)/$G8)+50*(LOG($G8/$G8)),100*(($G8-K8+1)/$G8)+50*(LOG($G8/K8))))</f>
        <v>56.246936830414995</v>
      </c>
      <c r="M8" s="239">
        <f>J8+L8</f>
        <v>112.49387366082999</v>
      </c>
      <c r="O8" s="230">
        <v>6</v>
      </c>
      <c r="P8" s="231" t="s">
        <v>370</v>
      </c>
      <c r="Q8" s="232" t="s">
        <v>125</v>
      </c>
      <c r="R8" s="233" t="s">
        <v>371</v>
      </c>
      <c r="S8" s="236" t="s">
        <v>12</v>
      </c>
      <c r="T8" s="230">
        <v>12</v>
      </c>
      <c r="U8" s="231">
        <v>6</v>
      </c>
      <c r="V8" s="231">
        <v>6</v>
      </c>
    </row>
    <row r="9" spans="1:22" x14ac:dyDescent="0.25">
      <c r="A9" s="229">
        <v>7</v>
      </c>
      <c r="B9" s="231"/>
      <c r="C9" s="232" t="s">
        <v>316</v>
      </c>
      <c r="D9" s="233" t="s">
        <v>781</v>
      </c>
      <c r="F9" s="230" t="s">
        <v>68</v>
      </c>
      <c r="G9" s="234">
        <v>6</v>
      </c>
      <c r="H9" s="7" t="s">
        <v>13</v>
      </c>
      <c r="I9" s="235" t="s">
        <v>25</v>
      </c>
      <c r="J9" s="238">
        <f>IF(OR(I9="DSQ",I9="RAF",I9="DNC",I9="DPG"),0,IF(OR(I9="DNS",I9="DNF"),100*(($G9-$G9+1)/$G9)+50*(LOG($G9/$G9)),100*(($G9-I9+1)/$G9)+50*(LOG($G9/I9))))</f>
        <v>16.666666666666664</v>
      </c>
      <c r="K9" s="235">
        <v>3</v>
      </c>
      <c r="L9" s="238">
        <f>IF(OR(K9="DSQ",K9="RAF",K9="DNC",K9="DPG"),0,IF(OR(K9="DNS",K9="DNF"),100*(($G9-$G9+1)/$G9)+50*(LOG($G9/$G9)),100*(($G9-K9+1)/$G9)+50*(LOG($G9/K9))))</f>
        <v>81.71816644986572</v>
      </c>
      <c r="M9" s="239">
        <f>J9+L9</f>
        <v>98.384833116532377</v>
      </c>
      <c r="O9" s="230" t="s">
        <v>67</v>
      </c>
      <c r="P9" s="231" t="s">
        <v>144</v>
      </c>
      <c r="Q9" s="232" t="s">
        <v>147</v>
      </c>
      <c r="R9" s="237" t="s">
        <v>777</v>
      </c>
      <c r="S9" s="236" t="s">
        <v>13</v>
      </c>
      <c r="T9" s="230" t="s">
        <v>69</v>
      </c>
      <c r="U9" s="231">
        <v>1</v>
      </c>
      <c r="V9" s="231">
        <v>1</v>
      </c>
    </row>
    <row r="10" spans="1:22" x14ac:dyDescent="0.25">
      <c r="A10" s="229">
        <v>8</v>
      </c>
      <c r="B10" s="231" t="s">
        <v>368</v>
      </c>
      <c r="C10" s="232" t="s">
        <v>127</v>
      </c>
      <c r="D10" s="233" t="s">
        <v>369</v>
      </c>
      <c r="F10" s="230">
        <v>5</v>
      </c>
      <c r="G10" s="234">
        <v>6</v>
      </c>
      <c r="H10" s="7" t="s">
        <v>12</v>
      </c>
      <c r="I10" s="235">
        <v>5</v>
      </c>
      <c r="J10" s="238">
        <f>IF(OR(I10="DSQ",I10="RAF",I10="DNC",I10="DPG"),0,IF(OR(I10="DNS",I10="DNF"),100*(($G10-$G10+1)/$G10)+50*(LOG($G10/$G10)),100*(($G10-I10+1)/$G10)+50*(LOG($G10/I10))))</f>
        <v>37.29239563571457</v>
      </c>
      <c r="K10" s="235">
        <v>5</v>
      </c>
      <c r="L10" s="238">
        <f>IF(OR(K10="DSQ",K10="RAF",K10="DNC",K10="DPG"),0,IF(OR(K10="DNS",K10="DNF"),100*(($G10-$G10+1)/$G10)+50*(LOG($G10/$G10)),100*(($G10-K10+1)/$G10)+50*(LOG($G10/K10))))</f>
        <v>37.29239563571457</v>
      </c>
      <c r="M10" s="239">
        <f>J10+L10</f>
        <v>74.58479127142914</v>
      </c>
      <c r="O10" s="230" t="s">
        <v>69</v>
      </c>
      <c r="P10" s="231"/>
      <c r="Q10" s="232" t="s">
        <v>778</v>
      </c>
      <c r="R10" s="237" t="s">
        <v>779</v>
      </c>
      <c r="S10" s="236" t="s">
        <v>13</v>
      </c>
      <c r="T10" s="230">
        <v>6</v>
      </c>
      <c r="U10" s="231">
        <v>2</v>
      </c>
      <c r="V10" s="231">
        <v>4</v>
      </c>
    </row>
    <row r="11" spans="1:22" x14ac:dyDescent="0.25">
      <c r="A11" s="229">
        <v>9</v>
      </c>
      <c r="B11" s="231" t="s">
        <v>62</v>
      </c>
      <c r="C11" s="232" t="s">
        <v>101</v>
      </c>
      <c r="D11" s="233" t="s">
        <v>367</v>
      </c>
      <c r="F11" s="230" t="s">
        <v>68</v>
      </c>
      <c r="G11" s="234">
        <v>4</v>
      </c>
      <c r="H11" s="7" t="s">
        <v>12</v>
      </c>
      <c r="I11" s="235">
        <v>4</v>
      </c>
      <c r="J11" s="238">
        <f>IF(OR(I11="DSQ",I11="RAF",I11="DNC",I11="DPG"),0,IF(OR(I11="DNS",I11="DNF"),100*(($G11-$G11+1)/$G11)+50*(LOG($G11/$G11)),100*(($G11-I11+1)/$G11)+50*(LOG($G11/I11))))</f>
        <v>25</v>
      </c>
      <c r="K11" s="235">
        <v>4</v>
      </c>
      <c r="L11" s="238">
        <f>IF(OR(K11="DSQ",K11="RAF",K11="DNC",K11="DPG"),0,IF(OR(K11="DNS",K11="DNF"),100*(($G11-$G11+1)/$G11)+50*(LOG($G11/$G11)),100*(($G11-K11+1)/$G11)+50*(LOG($G11/K11))))</f>
        <v>25</v>
      </c>
      <c r="M11" s="239">
        <f>J11+L11</f>
        <v>50</v>
      </c>
      <c r="O11" s="230" t="s">
        <v>71</v>
      </c>
      <c r="P11" s="231" t="s">
        <v>381</v>
      </c>
      <c r="Q11" s="232" t="s">
        <v>114</v>
      </c>
      <c r="R11" s="237" t="s">
        <v>780</v>
      </c>
      <c r="S11" s="236" t="s">
        <v>13</v>
      </c>
      <c r="T11" s="230">
        <v>7</v>
      </c>
      <c r="U11" s="231" t="s">
        <v>25</v>
      </c>
      <c r="V11" s="231">
        <v>2</v>
      </c>
    </row>
    <row r="12" spans="1:22" x14ac:dyDescent="0.25">
      <c r="A12" s="229">
        <v>10</v>
      </c>
      <c r="B12" s="231" t="s">
        <v>370</v>
      </c>
      <c r="C12" s="232" t="s">
        <v>125</v>
      </c>
      <c r="D12" s="237" t="s">
        <v>371</v>
      </c>
      <c r="F12" s="230">
        <v>6</v>
      </c>
      <c r="G12" s="234">
        <v>6</v>
      </c>
      <c r="H12" s="7" t="s">
        <v>12</v>
      </c>
      <c r="I12" s="235">
        <v>6</v>
      </c>
      <c r="J12" s="238">
        <f>IF(OR(I12="DSQ",I12="RAF",I12="DNC",I12="DPG"),0,IF(OR(I12="DNS",I12="DNF"),100*(($G12-$G12+1)/$G12)+50*(LOG($G12/$G12)),100*(($G12-I12+1)/$G12)+50*(LOG($G12/I12))))</f>
        <v>16.666666666666664</v>
      </c>
      <c r="K12" s="235">
        <v>6</v>
      </c>
      <c r="L12" s="238">
        <f>IF(OR(K12="DSQ",K12="RAF",K12="DNC",K12="DPG"),0,IF(OR(K12="DNS",K12="DNF"),100*(($G12-$G12+1)/$G12)+50*(LOG($G12/$G12)),100*(($G12-K12+1)/$G12)+50*(LOG($G12/K12))))</f>
        <v>16.666666666666664</v>
      </c>
      <c r="M12" s="239">
        <f>J12+L12</f>
        <v>33.333333333333329</v>
      </c>
      <c r="O12" s="230" t="s">
        <v>68</v>
      </c>
      <c r="P12" s="231"/>
      <c r="Q12" s="232" t="s">
        <v>316</v>
      </c>
      <c r="R12" s="237" t="s">
        <v>781</v>
      </c>
      <c r="S12" s="236" t="s">
        <v>13</v>
      </c>
      <c r="T12" s="230">
        <v>8</v>
      </c>
      <c r="U12" s="231" t="s">
        <v>25</v>
      </c>
      <c r="V12" s="231">
        <v>3</v>
      </c>
    </row>
    <row r="13" spans="1:22" ht="15.75" customHeight="1" x14ac:dyDescent="0.25">
      <c r="I13" s="226"/>
      <c r="J13" s="227"/>
      <c r="L13" s="227"/>
      <c r="M13" s="57"/>
    </row>
    <row r="14" spans="1:22" ht="15.75" customHeight="1" x14ac:dyDescent="0.25">
      <c r="I14" s="226"/>
      <c r="M14" s="57"/>
    </row>
    <row r="15" spans="1:22" ht="15.75" customHeight="1" x14ac:dyDescent="0.25">
      <c r="I15" s="226"/>
      <c r="J15" s="227"/>
      <c r="K15" s="57"/>
    </row>
    <row r="16" spans="1:22" ht="15.75" customHeight="1" x14ac:dyDescent="0.25">
      <c r="I16" s="226"/>
      <c r="J16" s="227"/>
      <c r="K16" s="57"/>
    </row>
    <row r="17" spans="9:12" ht="15.75" customHeight="1" x14ac:dyDescent="0.25">
      <c r="I17" s="226"/>
      <c r="J17" s="227"/>
      <c r="K17" s="57"/>
    </row>
    <row r="18" spans="9:12" ht="15.75" customHeight="1" x14ac:dyDescent="0.25">
      <c r="I18" s="226"/>
      <c r="J18" s="227"/>
      <c r="K18" s="57"/>
    </row>
    <row r="19" spans="9:12" ht="15.75" customHeight="1" x14ac:dyDescent="0.25">
      <c r="I19" s="226"/>
      <c r="J19" s="227"/>
      <c r="K19" s="57"/>
    </row>
    <row r="20" spans="9:12" ht="15.75" customHeight="1" x14ac:dyDescent="0.25">
      <c r="I20" s="226"/>
      <c r="J20" s="227"/>
      <c r="K20" s="57"/>
    </row>
    <row r="21" spans="9:12" ht="15.75" customHeight="1" x14ac:dyDescent="0.25">
      <c r="I21" s="226"/>
      <c r="J21" s="227"/>
      <c r="K21" s="57"/>
    </row>
    <row r="22" spans="9:12" ht="15.75" customHeight="1" x14ac:dyDescent="0.25">
      <c r="I22" s="226"/>
      <c r="J22" s="227"/>
      <c r="K22" s="57"/>
    </row>
    <row r="23" spans="9:12" ht="15.75" customHeight="1" x14ac:dyDescent="0.25">
      <c r="J23" s="227"/>
      <c r="K23" s="57"/>
    </row>
    <row r="24" spans="9:12" ht="15.75" customHeight="1" x14ac:dyDescent="0.25">
      <c r="J24" s="227"/>
      <c r="K24" s="57"/>
    </row>
    <row r="25" spans="9:12" ht="15.75" customHeight="1" x14ac:dyDescent="0.25">
      <c r="J25" s="227"/>
      <c r="K25" s="57"/>
    </row>
    <row r="26" spans="9:12" ht="15.75" customHeight="1" x14ac:dyDescent="0.25">
      <c r="J26" s="227"/>
    </row>
    <row r="27" spans="9:12" ht="15.75" customHeight="1" x14ac:dyDescent="0.25">
      <c r="J27" s="227"/>
    </row>
    <row r="28" spans="9:12" ht="15.75" customHeight="1" x14ac:dyDescent="0.25">
      <c r="J28" s="227"/>
    </row>
    <row r="29" spans="9:12" ht="15.75" customHeight="1" x14ac:dyDescent="0.25">
      <c r="J29" s="227"/>
    </row>
    <row r="30" spans="9:12" ht="15.75" customHeight="1" x14ac:dyDescent="0.25">
      <c r="J30" s="227"/>
      <c r="L30" s="227"/>
    </row>
    <row r="31" spans="9:12" ht="15.75" customHeight="1" x14ac:dyDescent="0.25">
      <c r="J31" s="227"/>
      <c r="L31" s="227"/>
    </row>
    <row r="32" spans="9:12" ht="15.75" customHeight="1" x14ac:dyDescent="0.25">
      <c r="J32" s="227"/>
      <c r="L32" s="227"/>
    </row>
    <row r="33" spans="10:12" ht="15.75" customHeight="1" x14ac:dyDescent="0.25">
      <c r="J33" s="227"/>
      <c r="L33" s="227"/>
    </row>
    <row r="34" spans="10:12" ht="15.75" customHeight="1" x14ac:dyDescent="0.25">
      <c r="J34" s="227"/>
      <c r="L34" s="227"/>
    </row>
    <row r="35" spans="10:12" ht="15.75" customHeight="1" x14ac:dyDescent="0.25">
      <c r="J35" s="227"/>
      <c r="L35" s="227"/>
    </row>
    <row r="36" spans="10:12" ht="15.75" customHeight="1" x14ac:dyDescent="0.25">
      <c r="J36" s="227"/>
      <c r="L36" s="227"/>
    </row>
    <row r="76" spans="8:9" x14ac:dyDescent="0.25">
      <c r="H76" s="225"/>
      <c r="I76" s="227"/>
    </row>
    <row r="77" spans="8:9" x14ac:dyDescent="0.25">
      <c r="H77" s="225"/>
      <c r="I77" s="227"/>
    </row>
    <row r="78" spans="8:9" x14ac:dyDescent="0.25">
      <c r="H78" s="225"/>
      <c r="I78" s="227"/>
    </row>
    <row r="79" spans="8:9" x14ac:dyDescent="0.25">
      <c r="H79" s="225"/>
      <c r="I79" s="227"/>
    </row>
    <row r="80" spans="8:9" x14ac:dyDescent="0.25">
      <c r="H80" s="225"/>
      <c r="I80" s="227"/>
    </row>
    <row r="81" spans="8:9" x14ac:dyDescent="0.25">
      <c r="H81" s="225"/>
      <c r="I81" s="227"/>
    </row>
    <row r="82" spans="8:9" x14ac:dyDescent="0.25">
      <c r="H82" s="225"/>
      <c r="I82" s="227"/>
    </row>
    <row r="83" spans="8:9" x14ac:dyDescent="0.25">
      <c r="H83" s="225"/>
      <c r="I83" s="227"/>
    </row>
    <row r="84" spans="8:9" x14ac:dyDescent="0.25">
      <c r="H84" s="225"/>
      <c r="I84" s="227"/>
    </row>
    <row r="85" spans="8:9" x14ac:dyDescent="0.25">
      <c r="H85" s="225"/>
      <c r="I85" s="227"/>
    </row>
  </sheetData>
  <sortState xmlns:xlrd2="http://schemas.microsoft.com/office/spreadsheetml/2017/richdata2" ref="B3:M12">
    <sortCondition descending="1" ref="M3:M12"/>
  </sortState>
  <mergeCells count="2">
    <mergeCell ref="I2:J2"/>
    <mergeCell ref="K2:L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82198-57E8-44D8-9952-C24A3D88F23E}">
  <dimension ref="A1:Y58"/>
  <sheetViews>
    <sheetView zoomScale="70" zoomScaleNormal="70" workbookViewId="0"/>
  </sheetViews>
  <sheetFormatPr defaultColWidth="11.44140625" defaultRowHeight="13.2" x14ac:dyDescent="0.25"/>
  <cols>
    <col min="1" max="1" width="5.5546875" style="1" customWidth="1"/>
    <col min="2" max="2" width="12.33203125" style="1" customWidth="1"/>
    <col min="3" max="3" width="26.77734375" style="57" customWidth="1"/>
    <col min="4" max="4" width="29" style="223" customWidth="1"/>
    <col min="5" max="5" width="1" style="57" customWidth="1"/>
    <col min="6" max="6" width="8" style="1" customWidth="1"/>
    <col min="7" max="7" width="7.44140625" style="224" customWidth="1"/>
    <col min="8" max="8" width="6.5546875" style="1" customWidth="1"/>
    <col min="9" max="9" width="5.5546875" style="225" customWidth="1"/>
    <col min="10" max="10" width="5.5546875" style="226" customWidth="1"/>
    <col min="11" max="11" width="5.5546875" style="227" customWidth="1"/>
    <col min="12" max="12" width="5.5546875" style="224" customWidth="1"/>
    <col min="13" max="13" width="5.5546875" style="227" customWidth="1"/>
    <col min="14" max="14" width="5.5546875" style="224" customWidth="1"/>
    <col min="15" max="15" width="11.109375" style="227" customWidth="1"/>
    <col min="16" max="16" width="17.5546875" style="223" customWidth="1"/>
    <col min="17" max="17" width="6.44140625" style="223" customWidth="1"/>
    <col min="18" max="18" width="12.5546875" style="224" customWidth="1"/>
    <col min="19" max="20" width="27.88671875" style="223" customWidth="1"/>
    <col min="21" max="21" width="5.109375" style="223" bestFit="1" customWidth="1"/>
    <col min="22" max="22" width="7.109375" style="223" bestFit="1" customWidth="1"/>
    <col min="23" max="25" width="5.88671875" style="223" bestFit="1" customWidth="1"/>
    <col min="26" max="16384" width="11.44140625" style="57"/>
  </cols>
  <sheetData>
    <row r="1" spans="1:25" ht="24.75" customHeight="1" x14ac:dyDescent="0.25">
      <c r="B1" s="222" t="s">
        <v>432</v>
      </c>
      <c r="R1" s="228" t="s">
        <v>362</v>
      </c>
    </row>
    <row r="2" spans="1:25" ht="42" customHeight="1" x14ac:dyDescent="0.25">
      <c r="A2" s="229" t="s">
        <v>20</v>
      </c>
      <c r="B2" s="229" t="s">
        <v>21</v>
      </c>
      <c r="C2" s="229" t="s">
        <v>22</v>
      </c>
      <c r="D2" s="229" t="s">
        <v>31</v>
      </c>
      <c r="F2" s="229" t="s">
        <v>29</v>
      </c>
      <c r="G2" s="229" t="s">
        <v>28</v>
      </c>
      <c r="H2" s="229" t="s">
        <v>24</v>
      </c>
      <c r="I2" s="342" t="s">
        <v>32</v>
      </c>
      <c r="J2" s="343"/>
      <c r="K2" s="342" t="s">
        <v>33</v>
      </c>
      <c r="L2" s="343"/>
      <c r="M2" s="342" t="s">
        <v>34</v>
      </c>
      <c r="N2" s="343"/>
      <c r="O2" s="229" t="s">
        <v>30</v>
      </c>
      <c r="Q2" s="230" t="s">
        <v>20</v>
      </c>
      <c r="R2" s="230" t="s">
        <v>21</v>
      </c>
      <c r="S2" s="230" t="s">
        <v>22</v>
      </c>
      <c r="T2" s="230" t="s">
        <v>22</v>
      </c>
      <c r="U2" s="230"/>
      <c r="V2" s="230" t="s">
        <v>7</v>
      </c>
      <c r="W2" s="230" t="s">
        <v>55</v>
      </c>
      <c r="X2" s="230" t="s">
        <v>56</v>
      </c>
      <c r="Y2" s="230" t="s">
        <v>57</v>
      </c>
    </row>
    <row r="3" spans="1:25" ht="18" customHeight="1" x14ac:dyDescent="0.25">
      <c r="A3" s="229">
        <v>1</v>
      </c>
      <c r="B3" s="231" t="s">
        <v>450</v>
      </c>
      <c r="C3" s="232" t="s">
        <v>135</v>
      </c>
      <c r="D3" s="233" t="s">
        <v>451</v>
      </c>
      <c r="F3" s="230" t="s">
        <v>433</v>
      </c>
      <c r="G3" s="234">
        <v>8</v>
      </c>
      <c r="H3" s="7" t="s">
        <v>35</v>
      </c>
      <c r="I3" s="235">
        <v>3</v>
      </c>
      <c r="J3" s="238">
        <f t="shared" ref="J3:J29" si="0">IF(OR(I3="DSQ",I3="RAF",I3="DNC",I3="DPG"),0,IF(OR(I3="DNS",I3="DNF"),100*(($G3-$G3+1)/$G3)+50*(LOG($G3/$G3)),100*(($G3-I3+1)/$G3)+50*(LOG($G3/I3))))</f>
        <v>96.298436613614058</v>
      </c>
      <c r="K3" s="235">
        <v>1</v>
      </c>
      <c r="L3" s="238">
        <f t="shared" ref="L3:L29" si="1">IF(OR(K3="DSQ",K3="RAF",K3="DNC",K3="DPG"),0,IF(OR(K3="DNS",K3="DNF"),100*(($G3-$G3+1)/$G3)+50*(LOG($G3/$G3)),100*(($G3-K3+1)/$G3)+50*(LOG($G3/K3))))</f>
        <v>145.15449934959719</v>
      </c>
      <c r="M3" s="235">
        <v>1</v>
      </c>
      <c r="N3" s="238">
        <f t="shared" ref="N3:N29" si="2">IF(OR(M3="DSQ",M3="RAF",M3="DNC",M3="DPG"),0,IF(OR(M3="DNS",M3="DNF"),100*(($G3-$G3+1)/$G3)+50*(LOG($G3/$G3)),100*(($G3-M3+1)/$G3)+50*(LOG($G3/M3))))</f>
        <v>145.15449934959719</v>
      </c>
      <c r="O3" s="239">
        <f t="shared" ref="O3:O29" si="3">J3+L3+N3</f>
        <v>386.60743531280843</v>
      </c>
      <c r="Q3" s="242" t="s">
        <v>433</v>
      </c>
      <c r="R3" s="243" t="s">
        <v>434</v>
      </c>
      <c r="S3" s="244" t="s">
        <v>399</v>
      </c>
      <c r="T3" s="245" t="s">
        <v>400</v>
      </c>
      <c r="U3" s="246" t="s">
        <v>37</v>
      </c>
      <c r="V3" s="242">
        <v>2</v>
      </c>
      <c r="W3" s="243">
        <v>1</v>
      </c>
      <c r="X3" s="243" t="s">
        <v>27</v>
      </c>
      <c r="Y3" s="243">
        <v>1</v>
      </c>
    </row>
    <row r="4" spans="1:25" ht="18" customHeight="1" x14ac:dyDescent="0.25">
      <c r="A4" s="229">
        <v>2</v>
      </c>
      <c r="B4" s="231" t="s">
        <v>413</v>
      </c>
      <c r="C4" s="232" t="s">
        <v>151</v>
      </c>
      <c r="D4" s="233" t="s">
        <v>164</v>
      </c>
      <c r="F4" s="230" t="s">
        <v>433</v>
      </c>
      <c r="G4" s="234">
        <v>5</v>
      </c>
      <c r="H4" s="236" t="s">
        <v>59</v>
      </c>
      <c r="I4" s="235">
        <v>1</v>
      </c>
      <c r="J4" s="238">
        <f t="shared" si="0"/>
        <v>134.94850021680094</v>
      </c>
      <c r="K4" s="235">
        <v>2</v>
      </c>
      <c r="L4" s="238">
        <f t="shared" si="1"/>
        <v>99.897000433601875</v>
      </c>
      <c r="M4" s="235">
        <v>1</v>
      </c>
      <c r="N4" s="238">
        <f t="shared" si="2"/>
        <v>134.94850021680094</v>
      </c>
      <c r="O4" s="239">
        <f t="shared" si="3"/>
        <v>369.79400086720375</v>
      </c>
      <c r="Q4" s="242" t="s">
        <v>435</v>
      </c>
      <c r="R4" s="243" t="s">
        <v>436</v>
      </c>
      <c r="S4" s="244" t="s">
        <v>437</v>
      </c>
      <c r="T4" s="245" t="s">
        <v>438</v>
      </c>
      <c r="U4" s="246" t="s">
        <v>37</v>
      </c>
      <c r="V4" s="242">
        <v>3</v>
      </c>
      <c r="W4" s="243">
        <v>3</v>
      </c>
      <c r="X4" s="243">
        <v>1</v>
      </c>
      <c r="Y4" s="243">
        <v>2</v>
      </c>
    </row>
    <row r="5" spans="1:25" ht="18" customHeight="1" x14ac:dyDescent="0.25">
      <c r="A5" s="229">
        <v>3</v>
      </c>
      <c r="B5" s="231" t="s">
        <v>461</v>
      </c>
      <c r="C5" s="232" t="s">
        <v>148</v>
      </c>
      <c r="D5" s="233" t="s">
        <v>156</v>
      </c>
      <c r="F5" s="230" t="s">
        <v>433</v>
      </c>
      <c r="G5" s="234">
        <v>7</v>
      </c>
      <c r="H5" s="7" t="s">
        <v>60</v>
      </c>
      <c r="I5" s="235">
        <v>1</v>
      </c>
      <c r="J5" s="238">
        <f t="shared" si="0"/>
        <v>142.25490200071283</v>
      </c>
      <c r="K5" s="235">
        <v>2</v>
      </c>
      <c r="L5" s="238">
        <f t="shared" si="1"/>
        <v>112.91768793179949</v>
      </c>
      <c r="M5" s="235">
        <v>2</v>
      </c>
      <c r="N5" s="238">
        <f t="shared" si="2"/>
        <v>112.91768793179949</v>
      </c>
      <c r="O5" s="239">
        <f t="shared" si="3"/>
        <v>368.09027786431182</v>
      </c>
      <c r="Q5" s="242" t="s">
        <v>439</v>
      </c>
      <c r="R5" s="243" t="s">
        <v>440</v>
      </c>
      <c r="S5" s="244" t="s">
        <v>293</v>
      </c>
      <c r="T5" s="245" t="s">
        <v>406</v>
      </c>
      <c r="U5" s="246" t="s">
        <v>37</v>
      </c>
      <c r="V5" s="242">
        <v>5</v>
      </c>
      <c r="W5" s="243" t="s">
        <v>25</v>
      </c>
      <c r="X5" s="243">
        <v>2</v>
      </c>
      <c r="Y5" s="243">
        <v>3</v>
      </c>
    </row>
    <row r="6" spans="1:25" ht="18" customHeight="1" x14ac:dyDescent="0.25">
      <c r="A6" s="229">
        <v>4</v>
      </c>
      <c r="B6" s="231" t="s">
        <v>415</v>
      </c>
      <c r="C6" s="232" t="s">
        <v>89</v>
      </c>
      <c r="D6" s="233" t="s">
        <v>372</v>
      </c>
      <c r="F6" s="230" t="s">
        <v>439</v>
      </c>
      <c r="G6" s="234">
        <v>8</v>
      </c>
      <c r="H6" s="7" t="s">
        <v>35</v>
      </c>
      <c r="I6" s="235">
        <v>2</v>
      </c>
      <c r="J6" s="238">
        <f t="shared" si="0"/>
        <v>117.60299956639813</v>
      </c>
      <c r="K6" s="235">
        <v>2</v>
      </c>
      <c r="L6" s="238">
        <f t="shared" si="1"/>
        <v>117.60299956639813</v>
      </c>
      <c r="M6" s="235">
        <v>2</v>
      </c>
      <c r="N6" s="238">
        <f t="shared" si="2"/>
        <v>117.60299956639813</v>
      </c>
      <c r="O6" s="239">
        <f t="shared" si="3"/>
        <v>352.80899869919438</v>
      </c>
      <c r="Q6" s="242" t="s">
        <v>441</v>
      </c>
      <c r="R6" s="243" t="s">
        <v>417</v>
      </c>
      <c r="S6" s="244" t="s">
        <v>133</v>
      </c>
      <c r="T6" s="245" t="s">
        <v>442</v>
      </c>
      <c r="U6" s="246" t="s">
        <v>37</v>
      </c>
      <c r="V6" s="242">
        <v>6</v>
      </c>
      <c r="W6" s="243">
        <v>2</v>
      </c>
      <c r="X6" s="243">
        <v>4</v>
      </c>
      <c r="Y6" s="243">
        <v>7</v>
      </c>
    </row>
    <row r="7" spans="1:25" ht="18" customHeight="1" x14ac:dyDescent="0.25">
      <c r="A7" s="229">
        <v>5</v>
      </c>
      <c r="B7" s="231" t="s">
        <v>436</v>
      </c>
      <c r="C7" s="232" t="s">
        <v>437</v>
      </c>
      <c r="D7" s="233" t="s">
        <v>438</v>
      </c>
      <c r="F7" s="230" t="s">
        <v>435</v>
      </c>
      <c r="G7" s="234">
        <v>7</v>
      </c>
      <c r="H7" s="7" t="s">
        <v>37</v>
      </c>
      <c r="I7" s="235">
        <v>3</v>
      </c>
      <c r="J7" s="238">
        <f t="shared" si="0"/>
        <v>89.827410693301147</v>
      </c>
      <c r="K7" s="235">
        <v>1</v>
      </c>
      <c r="L7" s="238">
        <f t="shared" si="1"/>
        <v>142.25490200071283</v>
      </c>
      <c r="M7" s="235">
        <v>2</v>
      </c>
      <c r="N7" s="238">
        <f t="shared" si="2"/>
        <v>112.91768793179949</v>
      </c>
      <c r="O7" s="239">
        <f t="shared" si="3"/>
        <v>345.00000062581347</v>
      </c>
      <c r="Q7" s="242" t="s">
        <v>443</v>
      </c>
      <c r="R7" s="243" t="s">
        <v>444</v>
      </c>
      <c r="S7" s="244" t="s">
        <v>160</v>
      </c>
      <c r="T7" s="245" t="s">
        <v>402</v>
      </c>
      <c r="U7" s="246" t="s">
        <v>37</v>
      </c>
      <c r="V7" s="242">
        <v>7</v>
      </c>
      <c r="W7" s="243">
        <v>4</v>
      </c>
      <c r="X7" s="243">
        <v>3</v>
      </c>
      <c r="Y7" s="243">
        <v>4</v>
      </c>
    </row>
    <row r="8" spans="1:25" ht="18" customHeight="1" x14ac:dyDescent="0.25">
      <c r="A8" s="229">
        <v>6</v>
      </c>
      <c r="B8" s="231" t="s">
        <v>452</v>
      </c>
      <c r="C8" s="232" t="s">
        <v>301</v>
      </c>
      <c r="D8" s="233" t="s">
        <v>453</v>
      </c>
      <c r="F8" s="230" t="s">
        <v>435</v>
      </c>
      <c r="G8" s="234">
        <v>8</v>
      </c>
      <c r="H8" s="7" t="s">
        <v>35</v>
      </c>
      <c r="I8" s="235">
        <v>1</v>
      </c>
      <c r="J8" s="238">
        <f t="shared" si="0"/>
        <v>145.15449934959719</v>
      </c>
      <c r="K8" s="235">
        <v>3</v>
      </c>
      <c r="L8" s="238">
        <f t="shared" si="1"/>
        <v>96.298436613614058</v>
      </c>
      <c r="M8" s="235">
        <v>3</v>
      </c>
      <c r="N8" s="238">
        <f t="shared" si="2"/>
        <v>96.298436613614058</v>
      </c>
      <c r="O8" s="239">
        <f t="shared" si="3"/>
        <v>337.7513725768253</v>
      </c>
      <c r="Q8" s="242" t="s">
        <v>445</v>
      </c>
      <c r="R8" s="243" t="s">
        <v>420</v>
      </c>
      <c r="S8" s="244" t="s">
        <v>446</v>
      </c>
      <c r="T8" s="245" t="s">
        <v>447</v>
      </c>
      <c r="U8" s="246" t="s">
        <v>37</v>
      </c>
      <c r="V8" s="242">
        <v>11</v>
      </c>
      <c r="W8" s="243" t="s">
        <v>25</v>
      </c>
      <c r="X8" s="243">
        <v>6</v>
      </c>
      <c r="Y8" s="243">
        <v>5</v>
      </c>
    </row>
    <row r="9" spans="1:25" ht="18" customHeight="1" x14ac:dyDescent="0.25">
      <c r="A9" s="229">
        <v>7</v>
      </c>
      <c r="B9" s="231" t="s">
        <v>410</v>
      </c>
      <c r="C9" s="232" t="s">
        <v>126</v>
      </c>
      <c r="D9" s="233" t="s">
        <v>380</v>
      </c>
      <c r="F9" s="230" t="s">
        <v>435</v>
      </c>
      <c r="G9" s="234">
        <v>5</v>
      </c>
      <c r="H9" s="236" t="s">
        <v>59</v>
      </c>
      <c r="I9" s="235">
        <v>2</v>
      </c>
      <c r="J9" s="238">
        <f t="shared" si="0"/>
        <v>99.897000433601875</v>
      </c>
      <c r="K9" s="235">
        <v>1</v>
      </c>
      <c r="L9" s="238">
        <f t="shared" si="1"/>
        <v>134.94850021680094</v>
      </c>
      <c r="M9" s="235">
        <v>3</v>
      </c>
      <c r="N9" s="238">
        <f t="shared" si="2"/>
        <v>71.092437480817821</v>
      </c>
      <c r="O9" s="239">
        <f t="shared" si="3"/>
        <v>305.93793813122062</v>
      </c>
      <c r="Q9" s="242" t="s">
        <v>448</v>
      </c>
      <c r="R9" s="243" t="s">
        <v>138</v>
      </c>
      <c r="S9" s="244" t="s">
        <v>97</v>
      </c>
      <c r="T9" s="245" t="s">
        <v>449</v>
      </c>
      <c r="U9" s="246" t="s">
        <v>37</v>
      </c>
      <c r="V9" s="242">
        <v>11</v>
      </c>
      <c r="W9" s="243" t="s">
        <v>25</v>
      </c>
      <c r="X9" s="243">
        <v>5</v>
      </c>
      <c r="Y9" s="243">
        <v>6</v>
      </c>
    </row>
    <row r="10" spans="1:25" ht="18" customHeight="1" x14ac:dyDescent="0.25">
      <c r="A10" s="229">
        <v>8</v>
      </c>
      <c r="B10" s="236" t="s">
        <v>434</v>
      </c>
      <c r="C10" s="232" t="s">
        <v>399</v>
      </c>
      <c r="D10" s="233" t="s">
        <v>400</v>
      </c>
      <c r="F10" s="230" t="s">
        <v>433</v>
      </c>
      <c r="G10" s="234">
        <v>7</v>
      </c>
      <c r="H10" s="7" t="s">
        <v>37</v>
      </c>
      <c r="I10" s="235">
        <v>1</v>
      </c>
      <c r="J10" s="238">
        <f t="shared" si="0"/>
        <v>142.25490200071283</v>
      </c>
      <c r="K10" s="235" t="s">
        <v>27</v>
      </c>
      <c r="L10" s="238">
        <f t="shared" si="1"/>
        <v>0</v>
      </c>
      <c r="M10" s="235">
        <v>1</v>
      </c>
      <c r="N10" s="238">
        <f t="shared" si="2"/>
        <v>142.25490200071283</v>
      </c>
      <c r="O10" s="239">
        <f t="shared" si="3"/>
        <v>284.50980400142566</v>
      </c>
      <c r="Q10" s="230" t="s">
        <v>433</v>
      </c>
      <c r="R10" s="231" t="s">
        <v>450</v>
      </c>
      <c r="S10" s="232" t="s">
        <v>135</v>
      </c>
      <c r="T10" s="233" t="s">
        <v>451</v>
      </c>
      <c r="U10" s="236" t="s">
        <v>35</v>
      </c>
      <c r="V10" s="230">
        <v>2</v>
      </c>
      <c r="W10" s="231">
        <v>3</v>
      </c>
      <c r="X10" s="231">
        <v>1</v>
      </c>
      <c r="Y10" s="231">
        <v>1</v>
      </c>
    </row>
    <row r="11" spans="1:25" ht="18" customHeight="1" x14ac:dyDescent="0.25">
      <c r="A11" s="229">
        <v>9</v>
      </c>
      <c r="B11" s="231" t="s">
        <v>462</v>
      </c>
      <c r="C11" s="232" t="s">
        <v>378</v>
      </c>
      <c r="D11" s="233" t="s">
        <v>379</v>
      </c>
      <c r="F11" s="230" t="s">
        <v>435</v>
      </c>
      <c r="G11" s="234">
        <v>7</v>
      </c>
      <c r="H11" s="7" t="s">
        <v>60</v>
      </c>
      <c r="I11" s="235" t="s">
        <v>25</v>
      </c>
      <c r="J11" s="238">
        <f t="shared" si="0"/>
        <v>14.285714285714285</v>
      </c>
      <c r="K11" s="235">
        <v>3</v>
      </c>
      <c r="L11" s="238">
        <f t="shared" si="1"/>
        <v>89.827410693301147</v>
      </c>
      <c r="M11" s="235">
        <v>1</v>
      </c>
      <c r="N11" s="238">
        <f t="shared" si="2"/>
        <v>142.25490200071283</v>
      </c>
      <c r="O11" s="239">
        <f t="shared" si="3"/>
        <v>246.36802697972826</v>
      </c>
      <c r="Q11" s="230" t="s">
        <v>435</v>
      </c>
      <c r="R11" s="231" t="s">
        <v>452</v>
      </c>
      <c r="S11" s="232" t="s">
        <v>301</v>
      </c>
      <c r="T11" s="233" t="s">
        <v>453</v>
      </c>
      <c r="U11" s="236" t="s">
        <v>35</v>
      </c>
      <c r="V11" s="230">
        <v>4</v>
      </c>
      <c r="W11" s="231">
        <v>1</v>
      </c>
      <c r="X11" s="231">
        <v>3</v>
      </c>
      <c r="Y11" s="231">
        <v>3</v>
      </c>
    </row>
    <row r="12" spans="1:25" ht="18" customHeight="1" x14ac:dyDescent="0.25">
      <c r="A12" s="229">
        <v>10</v>
      </c>
      <c r="B12" s="231" t="s">
        <v>416</v>
      </c>
      <c r="C12" s="232" t="s">
        <v>150</v>
      </c>
      <c r="D12" s="233" t="s">
        <v>463</v>
      </c>
      <c r="F12" s="230" t="s">
        <v>439</v>
      </c>
      <c r="G12" s="234">
        <v>7</v>
      </c>
      <c r="H12" s="7" t="s">
        <v>60</v>
      </c>
      <c r="I12" s="235" t="s">
        <v>25</v>
      </c>
      <c r="J12" s="238">
        <f t="shared" si="0"/>
        <v>14.285714285714285</v>
      </c>
      <c r="K12" s="235">
        <v>1</v>
      </c>
      <c r="L12" s="238">
        <f t="shared" si="1"/>
        <v>142.25490200071283</v>
      </c>
      <c r="M12" s="235">
        <v>3</v>
      </c>
      <c r="N12" s="238">
        <f t="shared" si="2"/>
        <v>89.827410693301147</v>
      </c>
      <c r="O12" s="239">
        <f t="shared" si="3"/>
        <v>246.36802697972826</v>
      </c>
      <c r="Q12" s="230" t="s">
        <v>439</v>
      </c>
      <c r="R12" s="231" t="s">
        <v>415</v>
      </c>
      <c r="S12" s="232" t="s">
        <v>89</v>
      </c>
      <c r="T12" s="233" t="s">
        <v>372</v>
      </c>
      <c r="U12" s="236" t="s">
        <v>35</v>
      </c>
      <c r="V12" s="230">
        <v>4</v>
      </c>
      <c r="W12" s="231">
        <v>2</v>
      </c>
      <c r="X12" s="231">
        <v>2</v>
      </c>
      <c r="Y12" s="231">
        <v>2</v>
      </c>
    </row>
    <row r="13" spans="1:25" ht="18" customHeight="1" x14ac:dyDescent="0.25">
      <c r="A13" s="229">
        <v>11</v>
      </c>
      <c r="B13" s="236" t="s">
        <v>419</v>
      </c>
      <c r="C13" s="232" t="s">
        <v>102</v>
      </c>
      <c r="D13" s="233" t="s">
        <v>454</v>
      </c>
      <c r="F13" s="230" t="s">
        <v>441</v>
      </c>
      <c r="G13" s="234">
        <v>8</v>
      </c>
      <c r="H13" s="7" t="s">
        <v>35</v>
      </c>
      <c r="I13" s="235">
        <v>4</v>
      </c>
      <c r="J13" s="238">
        <f t="shared" si="0"/>
        <v>77.551499783199063</v>
      </c>
      <c r="K13" s="235">
        <v>4</v>
      </c>
      <c r="L13" s="238">
        <f t="shared" si="1"/>
        <v>77.551499783199063</v>
      </c>
      <c r="M13" s="235">
        <v>4</v>
      </c>
      <c r="N13" s="238">
        <f t="shared" si="2"/>
        <v>77.551499783199063</v>
      </c>
      <c r="O13" s="239">
        <f t="shared" si="3"/>
        <v>232.65449934959719</v>
      </c>
      <c r="Q13" s="230" t="s">
        <v>441</v>
      </c>
      <c r="R13" s="231" t="s">
        <v>419</v>
      </c>
      <c r="S13" s="232" t="s">
        <v>102</v>
      </c>
      <c r="T13" s="233" t="s">
        <v>454</v>
      </c>
      <c r="U13" s="236" t="s">
        <v>35</v>
      </c>
      <c r="V13" s="230">
        <v>8</v>
      </c>
      <c r="W13" s="231">
        <v>4</v>
      </c>
      <c r="X13" s="231">
        <v>4</v>
      </c>
      <c r="Y13" s="231">
        <v>4</v>
      </c>
    </row>
    <row r="14" spans="1:25" ht="18" customHeight="1" x14ac:dyDescent="0.25">
      <c r="A14" s="229">
        <v>12</v>
      </c>
      <c r="B14" s="231" t="s">
        <v>444</v>
      </c>
      <c r="C14" s="232" t="s">
        <v>160</v>
      </c>
      <c r="D14" s="233" t="s">
        <v>402</v>
      </c>
      <c r="F14" s="230" t="s">
        <v>443</v>
      </c>
      <c r="G14" s="234">
        <v>7</v>
      </c>
      <c r="H14" s="7" t="s">
        <v>37</v>
      </c>
      <c r="I14" s="235">
        <v>4</v>
      </c>
      <c r="J14" s="238">
        <f t="shared" si="0"/>
        <v>69.29475957717186</v>
      </c>
      <c r="K14" s="235">
        <v>3</v>
      </c>
      <c r="L14" s="238">
        <f t="shared" si="1"/>
        <v>89.827410693301147</v>
      </c>
      <c r="M14" s="235">
        <v>4</v>
      </c>
      <c r="N14" s="238">
        <f t="shared" si="2"/>
        <v>69.29475957717186</v>
      </c>
      <c r="O14" s="239">
        <f t="shared" si="3"/>
        <v>228.41692984764489</v>
      </c>
      <c r="Q14" s="230" t="s">
        <v>443</v>
      </c>
      <c r="R14" s="231" t="s">
        <v>62</v>
      </c>
      <c r="S14" s="232" t="s">
        <v>101</v>
      </c>
      <c r="T14" s="233" t="s">
        <v>455</v>
      </c>
      <c r="U14" s="236" t="s">
        <v>35</v>
      </c>
      <c r="V14" s="230">
        <v>10</v>
      </c>
      <c r="W14" s="231">
        <v>5</v>
      </c>
      <c r="X14" s="231">
        <v>5</v>
      </c>
      <c r="Y14" s="231">
        <v>7</v>
      </c>
    </row>
    <row r="15" spans="1:25" ht="18" customHeight="1" x14ac:dyDescent="0.25">
      <c r="A15" s="229">
        <v>13</v>
      </c>
      <c r="B15" s="231" t="s">
        <v>440</v>
      </c>
      <c r="C15" s="232" t="s">
        <v>293</v>
      </c>
      <c r="D15" s="233" t="s">
        <v>406</v>
      </c>
      <c r="F15" s="230" t="s">
        <v>439</v>
      </c>
      <c r="G15" s="234">
        <v>7</v>
      </c>
      <c r="H15" s="7" t="s">
        <v>37</v>
      </c>
      <c r="I15" s="235" t="s">
        <v>25</v>
      </c>
      <c r="J15" s="238">
        <f t="shared" si="0"/>
        <v>14.285714285714285</v>
      </c>
      <c r="K15" s="235">
        <v>2</v>
      </c>
      <c r="L15" s="238">
        <f t="shared" si="1"/>
        <v>112.91768793179949</v>
      </c>
      <c r="M15" s="235">
        <v>3</v>
      </c>
      <c r="N15" s="238">
        <f t="shared" si="2"/>
        <v>89.827410693301147</v>
      </c>
      <c r="O15" s="239">
        <f t="shared" si="3"/>
        <v>217.03081291081492</v>
      </c>
      <c r="Q15" s="230" t="s">
        <v>445</v>
      </c>
      <c r="R15" s="231" t="s">
        <v>424</v>
      </c>
      <c r="S15" s="232" t="s">
        <v>90</v>
      </c>
      <c r="T15" s="233" t="s">
        <v>425</v>
      </c>
      <c r="U15" s="236" t="s">
        <v>35</v>
      </c>
      <c r="V15" s="230">
        <v>12</v>
      </c>
      <c r="W15" s="231" t="s">
        <v>25</v>
      </c>
      <c r="X15" s="231">
        <v>7</v>
      </c>
      <c r="Y15" s="231">
        <v>5</v>
      </c>
    </row>
    <row r="16" spans="1:25" ht="18" customHeight="1" x14ac:dyDescent="0.25">
      <c r="A16" s="229">
        <v>14</v>
      </c>
      <c r="B16" s="231" t="s">
        <v>417</v>
      </c>
      <c r="C16" s="232" t="s">
        <v>133</v>
      </c>
      <c r="D16" s="233" t="s">
        <v>442</v>
      </c>
      <c r="F16" s="230" t="s">
        <v>441</v>
      </c>
      <c r="G16" s="234">
        <v>7</v>
      </c>
      <c r="H16" s="7" t="s">
        <v>37</v>
      </c>
      <c r="I16" s="235">
        <v>2</v>
      </c>
      <c r="J16" s="238">
        <f t="shared" si="0"/>
        <v>112.91768793179949</v>
      </c>
      <c r="K16" s="235">
        <v>4</v>
      </c>
      <c r="L16" s="238">
        <f t="shared" si="1"/>
        <v>69.29475957717186</v>
      </c>
      <c r="M16" s="235">
        <v>7</v>
      </c>
      <c r="N16" s="238">
        <f t="shared" si="2"/>
        <v>14.285714285714285</v>
      </c>
      <c r="O16" s="239">
        <f t="shared" si="3"/>
        <v>196.49816179468564</v>
      </c>
      <c r="Q16" s="230" t="s">
        <v>448</v>
      </c>
      <c r="R16" s="231" t="s">
        <v>368</v>
      </c>
      <c r="S16" s="232" t="s">
        <v>127</v>
      </c>
      <c r="T16" s="233" t="s">
        <v>429</v>
      </c>
      <c r="U16" s="236" t="s">
        <v>35</v>
      </c>
      <c r="V16" s="230">
        <v>12</v>
      </c>
      <c r="W16" s="231" t="s">
        <v>25</v>
      </c>
      <c r="X16" s="231">
        <v>6</v>
      </c>
      <c r="Y16" s="231">
        <v>6</v>
      </c>
    </row>
    <row r="17" spans="1:25" ht="18" customHeight="1" x14ac:dyDescent="0.25">
      <c r="A17" s="229">
        <v>15</v>
      </c>
      <c r="B17" s="231" t="s">
        <v>458</v>
      </c>
      <c r="C17" s="232" t="s">
        <v>114</v>
      </c>
      <c r="D17" s="233" t="s">
        <v>382</v>
      </c>
      <c r="F17" s="230" t="s">
        <v>439</v>
      </c>
      <c r="G17" s="234">
        <v>5</v>
      </c>
      <c r="H17" s="236" t="s">
        <v>59</v>
      </c>
      <c r="I17" s="235" t="s">
        <v>25</v>
      </c>
      <c r="J17" s="238">
        <f t="shared" si="0"/>
        <v>20</v>
      </c>
      <c r="K17" s="235">
        <v>3</v>
      </c>
      <c r="L17" s="238">
        <f t="shared" si="1"/>
        <v>71.092437480817821</v>
      </c>
      <c r="M17" s="235">
        <v>2</v>
      </c>
      <c r="N17" s="238">
        <f t="shared" si="2"/>
        <v>99.897000433601875</v>
      </c>
      <c r="O17" s="239">
        <f t="shared" si="3"/>
        <v>190.98943791441968</v>
      </c>
      <c r="Q17" s="230">
        <v>8</v>
      </c>
      <c r="R17" s="231" t="s">
        <v>457</v>
      </c>
      <c r="S17" s="232" t="s">
        <v>430</v>
      </c>
      <c r="T17" s="233" t="s">
        <v>431</v>
      </c>
      <c r="U17" s="236" t="s">
        <v>35</v>
      </c>
      <c r="V17" s="230">
        <v>18</v>
      </c>
      <c r="W17" s="231" t="s">
        <v>25</v>
      </c>
      <c r="X17" s="231" t="s">
        <v>131</v>
      </c>
      <c r="Y17" s="231" t="s">
        <v>131</v>
      </c>
    </row>
    <row r="18" spans="1:25" ht="18" customHeight="1" x14ac:dyDescent="0.25">
      <c r="A18" s="229">
        <v>16</v>
      </c>
      <c r="B18" s="231" t="s">
        <v>62</v>
      </c>
      <c r="C18" s="232" t="s">
        <v>101</v>
      </c>
      <c r="D18" s="233" t="s">
        <v>455</v>
      </c>
      <c r="F18" s="230" t="s">
        <v>443</v>
      </c>
      <c r="G18" s="234">
        <v>8</v>
      </c>
      <c r="H18" s="7" t="s">
        <v>35</v>
      </c>
      <c r="I18" s="235">
        <v>5</v>
      </c>
      <c r="J18" s="238">
        <f t="shared" si="0"/>
        <v>60.205999132796236</v>
      </c>
      <c r="K18" s="235">
        <v>5</v>
      </c>
      <c r="L18" s="238">
        <f t="shared" si="1"/>
        <v>60.205999132796236</v>
      </c>
      <c r="M18" s="235">
        <v>7</v>
      </c>
      <c r="N18" s="238">
        <f t="shared" si="2"/>
        <v>27.899597348884335</v>
      </c>
      <c r="O18" s="239">
        <f t="shared" si="3"/>
        <v>148.3115956144768</v>
      </c>
      <c r="Q18" s="242" t="s">
        <v>433</v>
      </c>
      <c r="R18" s="243" t="s">
        <v>413</v>
      </c>
      <c r="S18" s="244" t="s">
        <v>151</v>
      </c>
      <c r="T18" s="245" t="s">
        <v>164</v>
      </c>
      <c r="U18" s="246" t="s">
        <v>59</v>
      </c>
      <c r="V18" s="242">
        <v>2</v>
      </c>
      <c r="W18" s="243">
        <v>1</v>
      </c>
      <c r="X18" s="243">
        <v>2</v>
      </c>
      <c r="Y18" s="243">
        <v>1</v>
      </c>
    </row>
    <row r="19" spans="1:25" ht="18" customHeight="1" x14ac:dyDescent="0.25">
      <c r="A19" s="229">
        <v>17</v>
      </c>
      <c r="B19" s="236" t="s">
        <v>466</v>
      </c>
      <c r="C19" s="232" t="s">
        <v>384</v>
      </c>
      <c r="D19" s="233" t="s">
        <v>385</v>
      </c>
      <c r="F19" s="230" t="s">
        <v>443</v>
      </c>
      <c r="G19" s="234">
        <v>7</v>
      </c>
      <c r="H19" s="7" t="s">
        <v>60</v>
      </c>
      <c r="I19" s="235" t="s">
        <v>25</v>
      </c>
      <c r="J19" s="238">
        <f t="shared" si="0"/>
        <v>14.285714285714285</v>
      </c>
      <c r="K19" s="235">
        <v>4</v>
      </c>
      <c r="L19" s="238">
        <f t="shared" si="1"/>
        <v>69.29475957717186</v>
      </c>
      <c r="M19" s="235">
        <v>5</v>
      </c>
      <c r="N19" s="238">
        <f t="shared" si="2"/>
        <v>50.163544641054756</v>
      </c>
      <c r="O19" s="239">
        <f t="shared" si="3"/>
        <v>133.74401850394091</v>
      </c>
      <c r="Q19" s="242" t="s">
        <v>435</v>
      </c>
      <c r="R19" s="243" t="s">
        <v>410</v>
      </c>
      <c r="S19" s="244" t="s">
        <v>126</v>
      </c>
      <c r="T19" s="245" t="s">
        <v>380</v>
      </c>
      <c r="U19" s="246" t="s">
        <v>59</v>
      </c>
      <c r="V19" s="242">
        <v>3</v>
      </c>
      <c r="W19" s="243">
        <v>2</v>
      </c>
      <c r="X19" s="243">
        <v>1</v>
      </c>
      <c r="Y19" s="243">
        <v>3</v>
      </c>
    </row>
    <row r="20" spans="1:25" ht="18" customHeight="1" x14ac:dyDescent="0.25">
      <c r="A20" s="229">
        <v>18</v>
      </c>
      <c r="B20" s="231" t="s">
        <v>464</v>
      </c>
      <c r="C20" s="232" t="s">
        <v>386</v>
      </c>
      <c r="D20" s="233" t="s">
        <v>465</v>
      </c>
      <c r="F20" s="230" t="s">
        <v>441</v>
      </c>
      <c r="G20" s="234">
        <v>7</v>
      </c>
      <c r="H20" s="7" t="s">
        <v>60</v>
      </c>
      <c r="I20" s="235" t="s">
        <v>25</v>
      </c>
      <c r="J20" s="238">
        <f t="shared" si="0"/>
        <v>14.285714285714285</v>
      </c>
      <c r="K20" s="235">
        <v>5</v>
      </c>
      <c r="L20" s="238">
        <f t="shared" si="1"/>
        <v>50.163544641054756</v>
      </c>
      <c r="M20" s="235">
        <v>4</v>
      </c>
      <c r="N20" s="238">
        <f t="shared" si="2"/>
        <v>69.29475957717186</v>
      </c>
      <c r="O20" s="239">
        <f t="shared" si="3"/>
        <v>133.74401850394088</v>
      </c>
      <c r="Q20" s="242" t="s">
        <v>439</v>
      </c>
      <c r="R20" s="243" t="s">
        <v>458</v>
      </c>
      <c r="S20" s="244" t="s">
        <v>114</v>
      </c>
      <c r="T20" s="245" t="s">
        <v>382</v>
      </c>
      <c r="U20" s="246" t="s">
        <v>59</v>
      </c>
      <c r="V20" s="242">
        <v>5</v>
      </c>
      <c r="W20" s="243" t="s">
        <v>25</v>
      </c>
      <c r="X20" s="243">
        <v>3</v>
      </c>
      <c r="Y20" s="243">
        <v>2</v>
      </c>
    </row>
    <row r="21" spans="1:25" ht="18" customHeight="1" x14ac:dyDescent="0.25">
      <c r="A21" s="229">
        <v>19</v>
      </c>
      <c r="B21" s="231" t="s">
        <v>424</v>
      </c>
      <c r="C21" s="232" t="s">
        <v>90</v>
      </c>
      <c r="D21" s="233" t="s">
        <v>425</v>
      </c>
      <c r="F21" s="230" t="s">
        <v>445</v>
      </c>
      <c r="G21" s="234">
        <v>8</v>
      </c>
      <c r="H21" s="7" t="s">
        <v>35</v>
      </c>
      <c r="I21" s="235" t="s">
        <v>25</v>
      </c>
      <c r="J21" s="238">
        <f t="shared" si="0"/>
        <v>12.5</v>
      </c>
      <c r="K21" s="235">
        <v>7</v>
      </c>
      <c r="L21" s="238">
        <f t="shared" si="1"/>
        <v>27.899597348884335</v>
      </c>
      <c r="M21" s="235">
        <v>5</v>
      </c>
      <c r="N21" s="238">
        <f t="shared" si="2"/>
        <v>60.205999132796236</v>
      </c>
      <c r="O21" s="239">
        <f t="shared" si="3"/>
        <v>100.60559648168058</v>
      </c>
      <c r="Q21" s="242">
        <v>4</v>
      </c>
      <c r="R21" s="243" t="s">
        <v>459</v>
      </c>
      <c r="S21" s="244" t="s">
        <v>412</v>
      </c>
      <c r="T21" s="252" t="s">
        <v>469</v>
      </c>
      <c r="U21" s="246" t="s">
        <v>59</v>
      </c>
      <c r="V21" s="242">
        <v>12</v>
      </c>
      <c r="W21" s="243" t="s">
        <v>131</v>
      </c>
      <c r="X21" s="243" t="s">
        <v>25</v>
      </c>
      <c r="Y21" s="243" t="s">
        <v>131</v>
      </c>
    </row>
    <row r="22" spans="1:25" ht="18" customHeight="1" x14ac:dyDescent="0.25">
      <c r="A22" s="229">
        <v>20</v>
      </c>
      <c r="B22" s="231" t="s">
        <v>368</v>
      </c>
      <c r="C22" s="232" t="s">
        <v>127</v>
      </c>
      <c r="D22" s="233" t="s">
        <v>429</v>
      </c>
      <c r="F22" s="230" t="s">
        <v>448</v>
      </c>
      <c r="G22" s="234">
        <v>8</v>
      </c>
      <c r="H22" s="7" t="s">
        <v>35</v>
      </c>
      <c r="I22" s="235" t="s">
        <v>25</v>
      </c>
      <c r="J22" s="238">
        <f t="shared" si="0"/>
        <v>12.5</v>
      </c>
      <c r="K22" s="235">
        <v>6</v>
      </c>
      <c r="L22" s="238">
        <f t="shared" si="1"/>
        <v>43.746936830414995</v>
      </c>
      <c r="M22" s="235">
        <v>6</v>
      </c>
      <c r="N22" s="238">
        <f t="shared" si="2"/>
        <v>43.746936830414995</v>
      </c>
      <c r="O22" s="239">
        <f t="shared" si="3"/>
        <v>99.993873660829991</v>
      </c>
      <c r="Q22" s="242">
        <v>5</v>
      </c>
      <c r="R22" s="243" t="s">
        <v>460</v>
      </c>
      <c r="S22" s="244" t="s">
        <v>316</v>
      </c>
      <c r="T22" s="245" t="s">
        <v>391</v>
      </c>
      <c r="U22" s="246" t="s">
        <v>59</v>
      </c>
      <c r="V22" s="242">
        <v>12</v>
      </c>
      <c r="W22" s="243" t="s">
        <v>25</v>
      </c>
      <c r="X22" s="243" t="s">
        <v>25</v>
      </c>
      <c r="Y22" s="243" t="s">
        <v>26</v>
      </c>
    </row>
    <row r="23" spans="1:25" ht="18" customHeight="1" x14ac:dyDescent="0.25">
      <c r="A23" s="229">
        <v>21</v>
      </c>
      <c r="B23" s="236" t="s">
        <v>420</v>
      </c>
      <c r="C23" s="232" t="s">
        <v>446</v>
      </c>
      <c r="D23" s="233" t="s">
        <v>447</v>
      </c>
      <c r="F23" s="230" t="s">
        <v>445</v>
      </c>
      <c r="G23" s="234">
        <v>7</v>
      </c>
      <c r="H23" s="7" t="s">
        <v>37</v>
      </c>
      <c r="I23" s="235" t="s">
        <v>25</v>
      </c>
      <c r="J23" s="238">
        <f t="shared" si="0"/>
        <v>14.285714285714285</v>
      </c>
      <c r="K23" s="235">
        <v>6</v>
      </c>
      <c r="L23" s="238">
        <f t="shared" si="1"/>
        <v>31.91876805295923</v>
      </c>
      <c r="M23" s="235">
        <v>5</v>
      </c>
      <c r="N23" s="238">
        <f t="shared" si="2"/>
        <v>50.163544641054756</v>
      </c>
      <c r="O23" s="239">
        <f t="shared" si="3"/>
        <v>96.36802697972827</v>
      </c>
      <c r="Q23" s="247" t="s">
        <v>433</v>
      </c>
      <c r="R23" s="248" t="s">
        <v>461</v>
      </c>
      <c r="S23" s="249" t="s">
        <v>148</v>
      </c>
      <c r="T23" s="250" t="s">
        <v>156</v>
      </c>
      <c r="U23" s="251" t="s">
        <v>60</v>
      </c>
      <c r="V23" s="247">
        <v>3</v>
      </c>
      <c r="W23" s="248">
        <v>1</v>
      </c>
      <c r="X23" s="248">
        <v>2</v>
      </c>
      <c r="Y23" s="248">
        <v>2</v>
      </c>
    </row>
    <row r="24" spans="1:25" ht="18" customHeight="1" x14ac:dyDescent="0.25">
      <c r="A24" s="229">
        <v>22</v>
      </c>
      <c r="B24" s="231" t="s">
        <v>138</v>
      </c>
      <c r="C24" s="232" t="s">
        <v>97</v>
      </c>
      <c r="D24" s="233" t="s">
        <v>449</v>
      </c>
      <c r="F24" s="230" t="s">
        <v>448</v>
      </c>
      <c r="G24" s="234">
        <v>7</v>
      </c>
      <c r="H24" s="7" t="s">
        <v>37</v>
      </c>
      <c r="I24" s="235" t="s">
        <v>25</v>
      </c>
      <c r="J24" s="238">
        <f t="shared" si="0"/>
        <v>14.285714285714285</v>
      </c>
      <c r="K24" s="235">
        <v>5</v>
      </c>
      <c r="L24" s="238">
        <f t="shared" si="1"/>
        <v>50.163544641054756</v>
      </c>
      <c r="M24" s="235">
        <v>6</v>
      </c>
      <c r="N24" s="238">
        <f t="shared" si="2"/>
        <v>31.91876805295923</v>
      </c>
      <c r="O24" s="239">
        <f t="shared" si="3"/>
        <v>96.368026979728256</v>
      </c>
      <c r="Q24" s="247" t="s">
        <v>435</v>
      </c>
      <c r="R24" s="248" t="s">
        <v>462</v>
      </c>
      <c r="S24" s="249" t="s">
        <v>378</v>
      </c>
      <c r="T24" s="250" t="s">
        <v>379</v>
      </c>
      <c r="U24" s="251" t="s">
        <v>60</v>
      </c>
      <c r="V24" s="247">
        <v>4</v>
      </c>
      <c r="W24" s="248" t="s">
        <v>25</v>
      </c>
      <c r="X24" s="248">
        <v>3</v>
      </c>
      <c r="Y24" s="248">
        <v>1</v>
      </c>
    </row>
    <row r="25" spans="1:25" ht="18" customHeight="1" x14ac:dyDescent="0.25">
      <c r="A25" s="229">
        <v>23</v>
      </c>
      <c r="B25" s="231" t="s">
        <v>427</v>
      </c>
      <c r="C25" s="232" t="s">
        <v>157</v>
      </c>
      <c r="D25" s="233" t="s">
        <v>428</v>
      </c>
      <c r="F25" s="230" t="s">
        <v>445</v>
      </c>
      <c r="G25" s="234">
        <v>7</v>
      </c>
      <c r="H25" s="7" t="s">
        <v>60</v>
      </c>
      <c r="I25" s="235" t="s">
        <v>25</v>
      </c>
      <c r="J25" s="238">
        <f t="shared" si="0"/>
        <v>14.285714285714285</v>
      </c>
      <c r="K25" s="235">
        <v>6</v>
      </c>
      <c r="L25" s="238">
        <f t="shared" si="1"/>
        <v>31.91876805295923</v>
      </c>
      <c r="M25" s="235">
        <v>6</v>
      </c>
      <c r="N25" s="238">
        <f t="shared" si="2"/>
        <v>31.91876805295923</v>
      </c>
      <c r="O25" s="239">
        <f t="shared" si="3"/>
        <v>78.123250391632752</v>
      </c>
      <c r="Q25" s="247" t="s">
        <v>439</v>
      </c>
      <c r="R25" s="248" t="s">
        <v>416</v>
      </c>
      <c r="S25" s="249" t="s">
        <v>150</v>
      </c>
      <c r="T25" s="250" t="s">
        <v>463</v>
      </c>
      <c r="U25" s="251" t="s">
        <v>60</v>
      </c>
      <c r="V25" s="247">
        <v>4</v>
      </c>
      <c r="W25" s="248" t="s">
        <v>25</v>
      </c>
      <c r="X25" s="248">
        <v>1</v>
      </c>
      <c r="Y25" s="248">
        <v>3</v>
      </c>
    </row>
    <row r="26" spans="1:25" ht="18" customHeight="1" x14ac:dyDescent="0.25">
      <c r="A26" s="229">
        <v>24</v>
      </c>
      <c r="B26" s="231" t="s">
        <v>459</v>
      </c>
      <c r="C26" s="232" t="s">
        <v>412</v>
      </c>
      <c r="D26" s="233" t="s">
        <v>469</v>
      </c>
      <c r="F26" s="230">
        <v>4</v>
      </c>
      <c r="G26" s="234">
        <v>5</v>
      </c>
      <c r="H26" s="236" t="s">
        <v>59</v>
      </c>
      <c r="I26" s="235" t="s">
        <v>131</v>
      </c>
      <c r="J26" s="238">
        <f t="shared" si="0"/>
        <v>20</v>
      </c>
      <c r="K26" s="235" t="s">
        <v>25</v>
      </c>
      <c r="L26" s="238">
        <f t="shared" si="1"/>
        <v>20</v>
      </c>
      <c r="M26" s="235" t="s">
        <v>131</v>
      </c>
      <c r="N26" s="238">
        <f t="shared" si="2"/>
        <v>20</v>
      </c>
      <c r="O26" s="239">
        <f t="shared" si="3"/>
        <v>60</v>
      </c>
      <c r="Q26" s="230" t="s">
        <v>441</v>
      </c>
      <c r="R26" s="231" t="s">
        <v>464</v>
      </c>
      <c r="S26" s="232" t="s">
        <v>386</v>
      </c>
      <c r="T26" s="233" t="s">
        <v>465</v>
      </c>
      <c r="U26" s="236" t="s">
        <v>60</v>
      </c>
      <c r="V26" s="230">
        <v>9</v>
      </c>
      <c r="W26" s="231" t="s">
        <v>25</v>
      </c>
      <c r="X26" s="231">
        <v>5</v>
      </c>
      <c r="Y26" s="231">
        <v>4</v>
      </c>
    </row>
    <row r="27" spans="1:25" ht="18" customHeight="1" x14ac:dyDescent="0.25">
      <c r="A27" s="229">
        <v>25</v>
      </c>
      <c r="B27" s="231" t="s">
        <v>467</v>
      </c>
      <c r="C27" s="232" t="s">
        <v>421</v>
      </c>
      <c r="D27" s="233" t="s">
        <v>468</v>
      </c>
      <c r="F27" s="230" t="s">
        <v>448</v>
      </c>
      <c r="G27" s="234">
        <v>7</v>
      </c>
      <c r="H27" s="7" t="s">
        <v>60</v>
      </c>
      <c r="I27" s="235" t="s">
        <v>25</v>
      </c>
      <c r="J27" s="238">
        <f t="shared" si="0"/>
        <v>14.285714285714285</v>
      </c>
      <c r="K27" s="235">
        <v>7</v>
      </c>
      <c r="L27" s="238">
        <f t="shared" si="1"/>
        <v>14.285714285714285</v>
      </c>
      <c r="M27" s="235" t="s">
        <v>25</v>
      </c>
      <c r="N27" s="238">
        <f t="shared" si="2"/>
        <v>14.285714285714285</v>
      </c>
      <c r="O27" s="239">
        <f t="shared" si="3"/>
        <v>42.857142857142854</v>
      </c>
      <c r="Q27" s="230" t="s">
        <v>443</v>
      </c>
      <c r="R27" s="231" t="s">
        <v>466</v>
      </c>
      <c r="S27" s="232" t="s">
        <v>384</v>
      </c>
      <c r="T27" s="233" t="s">
        <v>385</v>
      </c>
      <c r="U27" s="236" t="s">
        <v>60</v>
      </c>
      <c r="V27" s="230">
        <v>9</v>
      </c>
      <c r="W27" s="231" t="s">
        <v>25</v>
      </c>
      <c r="X27" s="231">
        <v>4</v>
      </c>
      <c r="Y27" s="231">
        <v>5</v>
      </c>
    </row>
    <row r="28" spans="1:25" ht="18" customHeight="1" x14ac:dyDescent="0.25">
      <c r="A28" s="229">
        <v>26</v>
      </c>
      <c r="B28" s="231" t="s">
        <v>460</v>
      </c>
      <c r="C28" s="232" t="s">
        <v>316</v>
      </c>
      <c r="D28" s="233" t="s">
        <v>391</v>
      </c>
      <c r="F28" s="230">
        <v>5</v>
      </c>
      <c r="G28" s="234">
        <v>5</v>
      </c>
      <c r="H28" s="236" t="s">
        <v>59</v>
      </c>
      <c r="I28" s="235" t="s">
        <v>25</v>
      </c>
      <c r="J28" s="238">
        <f t="shared" si="0"/>
        <v>20</v>
      </c>
      <c r="K28" s="235" t="s">
        <v>25</v>
      </c>
      <c r="L28" s="238">
        <f t="shared" si="1"/>
        <v>20</v>
      </c>
      <c r="M28" s="235" t="s">
        <v>26</v>
      </c>
      <c r="N28" s="238">
        <f t="shared" si="2"/>
        <v>0</v>
      </c>
      <c r="O28" s="239">
        <f t="shared" si="3"/>
        <v>40</v>
      </c>
      <c r="Q28" s="230" t="s">
        <v>445</v>
      </c>
      <c r="R28" s="231" t="s">
        <v>427</v>
      </c>
      <c r="S28" s="232" t="s">
        <v>157</v>
      </c>
      <c r="T28" s="233" t="s">
        <v>428</v>
      </c>
      <c r="U28" s="236" t="s">
        <v>60</v>
      </c>
      <c r="V28" s="230">
        <v>12</v>
      </c>
      <c r="W28" s="231" t="s">
        <v>25</v>
      </c>
      <c r="X28" s="231">
        <v>6</v>
      </c>
      <c r="Y28" s="231">
        <v>6</v>
      </c>
    </row>
    <row r="29" spans="1:25" ht="18" customHeight="1" x14ac:dyDescent="0.25">
      <c r="A29" s="229">
        <v>27</v>
      </c>
      <c r="B29" s="231" t="s">
        <v>457</v>
      </c>
      <c r="C29" s="232" t="s">
        <v>430</v>
      </c>
      <c r="D29" s="233" t="s">
        <v>431</v>
      </c>
      <c r="F29" s="230">
        <v>8</v>
      </c>
      <c r="G29" s="234">
        <v>8</v>
      </c>
      <c r="H29" s="236" t="s">
        <v>35</v>
      </c>
      <c r="I29" s="235" t="s">
        <v>25</v>
      </c>
      <c r="J29" s="238">
        <f t="shared" si="0"/>
        <v>12.5</v>
      </c>
      <c r="K29" s="235" t="s">
        <v>131</v>
      </c>
      <c r="L29" s="238">
        <f t="shared" si="1"/>
        <v>12.5</v>
      </c>
      <c r="M29" s="235" t="s">
        <v>131</v>
      </c>
      <c r="N29" s="238">
        <f t="shared" si="2"/>
        <v>12.5</v>
      </c>
      <c r="O29" s="239">
        <f t="shared" si="3"/>
        <v>37.5</v>
      </c>
      <c r="Q29" s="230" t="s">
        <v>448</v>
      </c>
      <c r="R29" s="231" t="s">
        <v>467</v>
      </c>
      <c r="S29" s="232" t="s">
        <v>421</v>
      </c>
      <c r="T29" s="233" t="s">
        <v>468</v>
      </c>
      <c r="U29" s="236" t="s">
        <v>60</v>
      </c>
      <c r="V29" s="230">
        <v>15</v>
      </c>
      <c r="W29" s="231" t="s">
        <v>25</v>
      </c>
      <c r="X29" s="231">
        <v>7</v>
      </c>
      <c r="Y29" s="231" t="s">
        <v>25</v>
      </c>
    </row>
    <row r="30" spans="1:25" ht="15.75" customHeight="1" x14ac:dyDescent="0.25">
      <c r="J30" s="227"/>
      <c r="L30" s="227"/>
      <c r="N30" s="227"/>
    </row>
    <row r="31" spans="1:25" ht="15.75" customHeight="1" x14ac:dyDescent="0.25">
      <c r="J31" s="227"/>
      <c r="L31" s="227"/>
      <c r="M31" s="223"/>
      <c r="N31" s="223"/>
      <c r="O31" s="224"/>
      <c r="R31" s="223"/>
      <c r="W31" s="57"/>
      <c r="X31" s="57"/>
      <c r="Y31" s="57"/>
    </row>
    <row r="32" spans="1:25" ht="15.75" customHeight="1" x14ac:dyDescent="0.25">
      <c r="J32" s="227"/>
      <c r="K32" s="223"/>
      <c r="M32" s="223"/>
      <c r="N32" s="223"/>
      <c r="O32" s="223"/>
      <c r="R32" s="223"/>
      <c r="T32" s="57"/>
      <c r="U32" s="57"/>
      <c r="V32" s="57"/>
      <c r="W32" s="57"/>
      <c r="X32" s="57"/>
      <c r="Y32" s="57"/>
    </row>
    <row r="33" spans="10:25" ht="15.75" customHeight="1" x14ac:dyDescent="0.25">
      <c r="J33" s="227"/>
      <c r="K33" s="223"/>
      <c r="M33" s="223"/>
      <c r="N33" s="223"/>
      <c r="O33" s="223"/>
      <c r="R33" s="223"/>
      <c r="T33" s="57"/>
      <c r="U33" s="57"/>
      <c r="V33" s="57"/>
      <c r="W33" s="57"/>
      <c r="X33" s="57"/>
      <c r="Y33" s="57"/>
    </row>
    <row r="34" spans="10:25" ht="15.75" customHeight="1" x14ac:dyDescent="0.25">
      <c r="J34" s="227"/>
      <c r="K34" s="223"/>
      <c r="M34" s="223"/>
      <c r="N34" s="223"/>
      <c r="O34" s="223"/>
      <c r="R34" s="223"/>
      <c r="T34" s="57"/>
      <c r="U34" s="57"/>
      <c r="V34" s="57"/>
      <c r="W34" s="57"/>
      <c r="X34" s="57"/>
      <c r="Y34" s="57"/>
    </row>
    <row r="35" spans="10:25" ht="15.75" customHeight="1" x14ac:dyDescent="0.25">
      <c r="J35" s="227"/>
      <c r="K35" s="223"/>
      <c r="M35" s="223"/>
      <c r="N35" s="223"/>
      <c r="O35" s="223"/>
      <c r="R35" s="223"/>
      <c r="T35" s="57"/>
      <c r="U35" s="57"/>
      <c r="V35" s="57"/>
      <c r="W35" s="57"/>
      <c r="X35" s="57"/>
      <c r="Y35" s="57"/>
    </row>
    <row r="36" spans="10:25" ht="15.75" customHeight="1" x14ac:dyDescent="0.25">
      <c r="J36" s="227"/>
      <c r="K36" s="223"/>
      <c r="M36" s="223"/>
      <c r="N36" s="223"/>
      <c r="O36" s="223"/>
      <c r="R36" s="223"/>
      <c r="T36" s="57"/>
      <c r="U36" s="57"/>
      <c r="V36" s="57"/>
      <c r="W36" s="57"/>
      <c r="X36" s="57"/>
      <c r="Y36" s="57"/>
    </row>
    <row r="37" spans="10:25" ht="15.75" customHeight="1" x14ac:dyDescent="0.25">
      <c r="J37" s="227"/>
      <c r="K37" s="223"/>
      <c r="M37" s="223"/>
      <c r="N37" s="223"/>
      <c r="O37" s="223"/>
      <c r="R37" s="223"/>
      <c r="T37" s="57"/>
      <c r="U37" s="57"/>
      <c r="V37" s="57"/>
      <c r="W37" s="57"/>
      <c r="X37" s="57"/>
      <c r="Y37" s="57"/>
    </row>
    <row r="38" spans="10:25" ht="15.75" customHeight="1" x14ac:dyDescent="0.25">
      <c r="J38" s="227"/>
      <c r="K38" s="223"/>
      <c r="M38" s="223"/>
      <c r="N38" s="223"/>
      <c r="O38" s="223"/>
      <c r="R38" s="223"/>
      <c r="T38" s="57"/>
      <c r="U38" s="57"/>
      <c r="V38" s="57"/>
      <c r="W38" s="57"/>
      <c r="X38" s="57"/>
      <c r="Y38" s="57"/>
    </row>
    <row r="39" spans="10:25" ht="15.75" customHeight="1" x14ac:dyDescent="0.25">
      <c r="J39" s="227"/>
      <c r="K39" s="223"/>
      <c r="M39" s="223"/>
      <c r="N39" s="223"/>
      <c r="O39" s="223"/>
      <c r="R39" s="223"/>
      <c r="T39" s="57"/>
      <c r="U39" s="57"/>
      <c r="V39" s="57"/>
      <c r="W39" s="57"/>
      <c r="X39" s="57"/>
      <c r="Y39" s="57"/>
    </row>
    <row r="40" spans="10:25" ht="15.75" customHeight="1" x14ac:dyDescent="0.25">
      <c r="J40" s="227"/>
      <c r="K40" s="223"/>
      <c r="M40" s="223"/>
      <c r="N40" s="223"/>
      <c r="O40" s="223"/>
      <c r="R40" s="223"/>
      <c r="T40" s="57"/>
      <c r="U40" s="57"/>
      <c r="V40" s="57"/>
      <c r="W40" s="57"/>
      <c r="X40" s="57"/>
      <c r="Y40" s="57"/>
    </row>
    <row r="41" spans="10:25" ht="15.75" customHeight="1" x14ac:dyDescent="0.25">
      <c r="J41" s="227"/>
      <c r="K41" s="223"/>
      <c r="M41" s="223"/>
      <c r="N41" s="223"/>
      <c r="O41" s="223"/>
      <c r="R41" s="223"/>
      <c r="T41" s="57"/>
      <c r="U41" s="57"/>
      <c r="V41" s="57"/>
      <c r="W41" s="57"/>
      <c r="X41" s="57"/>
      <c r="Y41" s="57"/>
    </row>
    <row r="42" spans="10:25" ht="15.75" customHeight="1" x14ac:dyDescent="0.25">
      <c r="J42" s="227"/>
      <c r="K42" s="223"/>
      <c r="M42" s="223"/>
      <c r="N42" s="223"/>
      <c r="O42" s="223"/>
      <c r="R42" s="223"/>
      <c r="T42" s="57"/>
      <c r="U42" s="57"/>
      <c r="V42" s="57"/>
      <c r="W42" s="57"/>
      <c r="X42" s="57"/>
      <c r="Y42" s="57"/>
    </row>
    <row r="43" spans="10:25" ht="15.75" customHeight="1" x14ac:dyDescent="0.25">
      <c r="J43" s="227"/>
      <c r="K43" s="223"/>
      <c r="M43" s="223"/>
      <c r="N43" s="223"/>
      <c r="O43" s="223"/>
      <c r="R43" s="223"/>
      <c r="T43" s="57"/>
      <c r="U43" s="57"/>
      <c r="V43" s="57"/>
      <c r="W43" s="57"/>
      <c r="X43" s="57"/>
      <c r="Y43" s="57"/>
    </row>
    <row r="44" spans="10:25" ht="15.75" customHeight="1" x14ac:dyDescent="0.25">
      <c r="J44" s="227"/>
      <c r="K44" s="223"/>
      <c r="M44" s="223"/>
      <c r="N44" s="223"/>
      <c r="O44" s="223"/>
      <c r="R44" s="223"/>
      <c r="T44" s="57"/>
      <c r="U44" s="57"/>
      <c r="V44" s="57"/>
      <c r="W44" s="57"/>
      <c r="X44" s="57"/>
      <c r="Y44" s="57"/>
    </row>
    <row r="45" spans="10:25" ht="15.75" customHeight="1" x14ac:dyDescent="0.25">
      <c r="J45" s="227"/>
      <c r="K45" s="223"/>
      <c r="M45" s="223"/>
      <c r="N45" s="223"/>
      <c r="O45" s="223"/>
      <c r="R45" s="223"/>
      <c r="T45" s="57"/>
      <c r="U45" s="57"/>
      <c r="V45" s="57"/>
      <c r="W45" s="57"/>
      <c r="X45" s="57"/>
      <c r="Y45" s="57"/>
    </row>
    <row r="46" spans="10:25" ht="15.75" customHeight="1" x14ac:dyDescent="0.25">
      <c r="J46" s="227"/>
      <c r="K46" s="223"/>
      <c r="M46" s="223"/>
      <c r="N46" s="223"/>
      <c r="O46" s="223"/>
      <c r="R46" s="223"/>
      <c r="T46" s="57"/>
      <c r="U46" s="57"/>
      <c r="V46" s="57"/>
      <c r="W46" s="57"/>
      <c r="X46" s="57"/>
      <c r="Y46" s="57"/>
    </row>
    <row r="47" spans="10:25" ht="15.75" customHeight="1" x14ac:dyDescent="0.25">
      <c r="J47" s="227"/>
      <c r="K47" s="223"/>
      <c r="M47" s="223"/>
      <c r="N47" s="223"/>
      <c r="O47" s="223"/>
      <c r="R47" s="223"/>
      <c r="T47" s="57"/>
      <c r="U47" s="57"/>
      <c r="V47" s="57"/>
      <c r="W47" s="57"/>
      <c r="X47" s="57"/>
      <c r="Y47" s="57"/>
    </row>
    <row r="48" spans="10:25" ht="15.75" customHeight="1" x14ac:dyDescent="0.25">
      <c r="J48" s="227"/>
      <c r="K48" s="223"/>
      <c r="M48" s="223"/>
      <c r="N48" s="223"/>
      <c r="O48" s="223"/>
      <c r="R48" s="223"/>
      <c r="T48" s="57"/>
      <c r="U48" s="57"/>
      <c r="V48" s="57"/>
      <c r="W48" s="57"/>
      <c r="X48" s="57"/>
      <c r="Y48" s="57"/>
    </row>
    <row r="49" spans="10:25" ht="15.75" customHeight="1" x14ac:dyDescent="0.25">
      <c r="J49" s="227"/>
      <c r="K49" s="223"/>
      <c r="M49" s="223"/>
      <c r="N49" s="223"/>
      <c r="O49" s="223"/>
      <c r="R49" s="223"/>
      <c r="T49" s="57"/>
      <c r="U49" s="57"/>
      <c r="V49" s="57"/>
      <c r="W49" s="57"/>
      <c r="X49" s="57"/>
      <c r="Y49" s="57"/>
    </row>
    <row r="50" spans="10:25" ht="15.75" customHeight="1" x14ac:dyDescent="0.25">
      <c r="J50" s="227"/>
      <c r="K50" s="223"/>
      <c r="M50" s="223"/>
      <c r="N50" s="223"/>
      <c r="O50" s="223"/>
      <c r="R50" s="223"/>
      <c r="T50" s="57"/>
      <c r="U50" s="57"/>
      <c r="V50" s="57"/>
      <c r="W50" s="57"/>
      <c r="X50" s="57"/>
      <c r="Y50" s="57"/>
    </row>
    <row r="51" spans="10:25" ht="15.75" customHeight="1" x14ac:dyDescent="0.25">
      <c r="J51" s="227"/>
      <c r="K51" s="223"/>
      <c r="M51" s="223"/>
      <c r="N51" s="223"/>
      <c r="O51" s="223"/>
      <c r="R51" s="223"/>
      <c r="T51" s="57"/>
      <c r="U51" s="57"/>
      <c r="V51" s="57"/>
      <c r="W51" s="57"/>
      <c r="X51" s="57"/>
      <c r="Y51" s="57"/>
    </row>
    <row r="52" spans="10:25" ht="15.75" customHeight="1" x14ac:dyDescent="0.25">
      <c r="J52" s="227"/>
      <c r="K52" s="223"/>
      <c r="M52" s="223"/>
      <c r="N52" s="223"/>
      <c r="O52" s="223"/>
      <c r="R52" s="223"/>
      <c r="T52" s="57"/>
      <c r="U52" s="57"/>
      <c r="V52" s="57"/>
      <c r="W52" s="57"/>
      <c r="X52" s="57"/>
      <c r="Y52" s="57"/>
    </row>
    <row r="53" spans="10:25" ht="15.75" customHeight="1" x14ac:dyDescent="0.25">
      <c r="J53" s="227"/>
      <c r="K53" s="223"/>
      <c r="M53" s="223"/>
      <c r="N53" s="223"/>
      <c r="O53" s="223"/>
      <c r="R53" s="223"/>
      <c r="T53" s="57"/>
      <c r="U53" s="57"/>
      <c r="V53" s="57"/>
      <c r="W53" s="57"/>
      <c r="X53" s="57"/>
      <c r="Y53" s="57"/>
    </row>
    <row r="54" spans="10:25" ht="15.75" customHeight="1" x14ac:dyDescent="0.25">
      <c r="J54" s="227"/>
      <c r="K54" s="223"/>
      <c r="M54" s="223"/>
      <c r="N54" s="223"/>
      <c r="O54" s="223"/>
      <c r="R54" s="223"/>
      <c r="T54" s="57"/>
      <c r="U54" s="57"/>
      <c r="V54" s="57"/>
      <c r="W54" s="57"/>
      <c r="X54" s="57"/>
      <c r="Y54" s="57"/>
    </row>
    <row r="55" spans="10:25" ht="15.75" customHeight="1" x14ac:dyDescent="0.25">
      <c r="J55" s="227"/>
      <c r="K55" s="223"/>
      <c r="M55" s="223"/>
      <c r="N55" s="223"/>
      <c r="O55" s="223"/>
      <c r="R55" s="223"/>
      <c r="T55" s="57"/>
      <c r="U55" s="57"/>
      <c r="V55" s="57"/>
      <c r="W55" s="57"/>
      <c r="X55" s="57"/>
      <c r="Y55" s="57"/>
    </row>
    <row r="56" spans="10:25" ht="15.75" customHeight="1" x14ac:dyDescent="0.25">
      <c r="J56" s="227"/>
      <c r="K56" s="223"/>
      <c r="M56" s="223"/>
      <c r="N56" s="223"/>
      <c r="O56" s="223"/>
      <c r="R56" s="223"/>
      <c r="T56" s="57"/>
      <c r="U56" s="57"/>
      <c r="V56" s="57"/>
      <c r="W56" s="57"/>
      <c r="X56" s="57"/>
      <c r="Y56" s="57"/>
    </row>
    <row r="57" spans="10:25" ht="15.75" customHeight="1" x14ac:dyDescent="0.25">
      <c r="J57" s="227"/>
      <c r="K57" s="223"/>
      <c r="M57" s="223"/>
      <c r="N57" s="223"/>
      <c r="O57" s="223"/>
      <c r="R57" s="223"/>
      <c r="T57" s="57"/>
      <c r="U57" s="57"/>
      <c r="V57" s="57"/>
      <c r="W57" s="57"/>
      <c r="X57" s="57"/>
      <c r="Y57" s="57"/>
    </row>
    <row r="58" spans="10:25" ht="15.75" customHeight="1" x14ac:dyDescent="0.25">
      <c r="J58" s="227"/>
      <c r="K58" s="223"/>
      <c r="M58" s="223"/>
      <c r="N58" s="223"/>
      <c r="O58" s="223"/>
      <c r="R58" s="223"/>
      <c r="T58" s="57"/>
      <c r="U58" s="57"/>
      <c r="V58" s="57"/>
      <c r="W58" s="57"/>
      <c r="X58" s="57"/>
      <c r="Y58" s="57"/>
    </row>
  </sheetData>
  <sortState xmlns:xlrd2="http://schemas.microsoft.com/office/spreadsheetml/2017/richdata2" ref="B3:O29">
    <sortCondition descending="1" ref="O3:O29"/>
  </sortState>
  <mergeCells count="3">
    <mergeCell ref="I2:J2"/>
    <mergeCell ref="K2:L2"/>
    <mergeCell ref="M2:N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94"/>
  <sheetViews>
    <sheetView zoomScale="80" zoomScaleNormal="80" workbookViewId="0"/>
  </sheetViews>
  <sheetFormatPr defaultColWidth="11.5546875" defaultRowHeight="13.2" x14ac:dyDescent="0.25"/>
  <cols>
    <col min="1" max="1" width="5.5546875" style="52" customWidth="1"/>
    <col min="2" max="2" width="10.5546875" style="52" customWidth="1"/>
    <col min="3" max="3" width="21.5546875" style="31" customWidth="1"/>
    <col min="4" max="4" width="23.88671875" style="33" customWidth="1"/>
    <col min="5" max="5" width="0.88671875" customWidth="1"/>
    <col min="6" max="6" width="8.109375" style="22" customWidth="1"/>
    <col min="7" max="7" width="7.44140625" style="28" customWidth="1"/>
    <col min="8" max="8" width="5.109375" style="18" bestFit="1" customWidth="1"/>
    <col min="9" max="9" width="6.109375" style="24" customWidth="1"/>
    <col min="10" max="10" width="5.5546875" style="27" customWidth="1"/>
    <col min="11" max="11" width="6.44140625" style="25" bestFit="1" customWidth="1"/>
    <col min="12" max="12" width="5.5546875" style="28" customWidth="1"/>
    <col min="13" max="13" width="6.5546875" style="25" bestFit="1" customWidth="1"/>
    <col min="14" max="14" width="5.5546875" style="28" customWidth="1"/>
    <col min="15" max="15" width="6.5546875" style="25" bestFit="1" customWidth="1"/>
    <col min="16" max="16" width="5.5546875" style="28" customWidth="1"/>
    <col min="17" max="17" width="11.6640625" style="25" bestFit="1" customWidth="1"/>
    <col min="18" max="18" width="15.6640625" customWidth="1"/>
    <col min="19" max="19" width="6.44140625" style="68" customWidth="1"/>
    <col min="20" max="20" width="11.5546875" style="68" customWidth="1"/>
    <col min="21" max="21" width="20.6640625" style="67" customWidth="1"/>
    <col min="22" max="22" width="23.88671875" style="175" customWidth="1"/>
    <col min="23" max="23" width="6.5546875" style="68" bestFit="1" customWidth="1"/>
    <col min="24" max="24" width="4.88671875" style="171" customWidth="1"/>
    <col min="25" max="25" width="2" style="68" customWidth="1"/>
    <col min="26" max="27" width="6.5546875" style="68" bestFit="1" customWidth="1"/>
    <col min="28" max="29" width="6" style="68" bestFit="1" customWidth="1"/>
    <col min="43" max="43" width="3.33203125" customWidth="1"/>
    <col min="57" max="57" width="3.88671875" customWidth="1"/>
  </cols>
  <sheetData>
    <row r="1" spans="1:29" s="57" customFormat="1" ht="21" customHeight="1" x14ac:dyDescent="0.25">
      <c r="A1" s="100"/>
      <c r="B1" s="125" t="s">
        <v>508</v>
      </c>
      <c r="C1" s="99"/>
      <c r="D1" s="103"/>
      <c r="F1" s="22"/>
      <c r="G1" s="28"/>
      <c r="H1" s="18"/>
      <c r="I1" s="24"/>
      <c r="J1" s="27"/>
      <c r="K1" s="25"/>
      <c r="L1" s="28"/>
      <c r="M1" s="25"/>
      <c r="N1" s="28"/>
      <c r="O1" s="25"/>
      <c r="P1" s="28"/>
      <c r="Q1" s="25"/>
      <c r="S1" s="28"/>
      <c r="T1" s="265" t="s">
        <v>6</v>
      </c>
      <c r="U1" s="166"/>
      <c r="V1" s="18"/>
      <c r="W1" s="28"/>
      <c r="X1" s="22"/>
      <c r="Y1" s="28"/>
      <c r="Z1" s="28"/>
      <c r="AA1" s="28"/>
      <c r="AB1" s="28"/>
      <c r="AC1" s="28"/>
    </row>
    <row r="2" spans="1:29" s="57" customFormat="1" ht="39" customHeight="1" x14ac:dyDescent="0.25">
      <c r="A2" s="19" t="s">
        <v>20</v>
      </c>
      <c r="B2" s="19" t="s">
        <v>21</v>
      </c>
      <c r="C2" s="19" t="s">
        <v>22</v>
      </c>
      <c r="D2" s="71" t="s">
        <v>31</v>
      </c>
      <c r="F2" s="19" t="s">
        <v>29</v>
      </c>
      <c r="G2" s="19" t="s">
        <v>28</v>
      </c>
      <c r="H2" s="19" t="s">
        <v>24</v>
      </c>
      <c r="I2" s="344" t="s">
        <v>32</v>
      </c>
      <c r="J2" s="345"/>
      <c r="K2" s="344" t="s">
        <v>33</v>
      </c>
      <c r="L2" s="345"/>
      <c r="M2" s="344" t="s">
        <v>34</v>
      </c>
      <c r="N2" s="345"/>
      <c r="O2" s="346" t="s">
        <v>15</v>
      </c>
      <c r="P2" s="345"/>
      <c r="Q2" s="19" t="s">
        <v>30</v>
      </c>
      <c r="S2" s="172" t="s">
        <v>11</v>
      </c>
      <c r="T2" s="172" t="s">
        <v>21</v>
      </c>
      <c r="U2" s="172" t="s">
        <v>22</v>
      </c>
      <c r="V2" s="173" t="s">
        <v>23</v>
      </c>
      <c r="W2" s="172" t="s">
        <v>10</v>
      </c>
      <c r="X2" s="172" t="s">
        <v>166</v>
      </c>
      <c r="Y2" s="174"/>
      <c r="Z2" s="172" t="s">
        <v>12</v>
      </c>
      <c r="AA2" s="172" t="s">
        <v>13</v>
      </c>
      <c r="AB2" s="172" t="s">
        <v>14</v>
      </c>
      <c r="AC2" s="172" t="s">
        <v>91</v>
      </c>
    </row>
    <row r="3" spans="1:29" x14ac:dyDescent="0.25">
      <c r="A3" s="19">
        <v>1</v>
      </c>
      <c r="B3" s="81" t="s">
        <v>332</v>
      </c>
      <c r="C3" s="101" t="s">
        <v>338</v>
      </c>
      <c r="D3" s="79" t="s">
        <v>339</v>
      </c>
      <c r="F3" s="78">
        <v>1</v>
      </c>
      <c r="G3" s="21">
        <v>5</v>
      </c>
      <c r="H3" s="32" t="s">
        <v>58</v>
      </c>
      <c r="I3" s="264">
        <v>1</v>
      </c>
      <c r="J3" s="238">
        <f t="shared" ref="J3:J44" si="0">IF(OR(I3="DSQ",I3="RAF",I3="DNC",I3="DPG"),0,IF(OR(I3="DNS",I3="DNF"),100*(($G3-$G3+1)/$G3)+50*(LOG($G3/$G3)),100*(($G3-I3+1)/$G3)+50*(LOG($G3/I3))))</f>
        <v>134.94850021680094</v>
      </c>
      <c r="K3" s="264">
        <v>1</v>
      </c>
      <c r="L3" s="238">
        <f t="shared" ref="L3:L44" si="1">IF(OR(K3="DSQ",K3="RAF",K3="DNC",K3="DPG"),0,IF(OR(K3="DNS",K3="DNF"),100*(($G3-$G3+1)/$G3)+50*(LOG($G3/$G3)),100*(($G3-K3+1)/$G3)+50*(LOG($G3/K3))))</f>
        <v>134.94850021680094</v>
      </c>
      <c r="M3" s="264">
        <v>2</v>
      </c>
      <c r="N3" s="238">
        <f t="shared" ref="N3:N44" si="2">IF(OR(M3="DSQ",M3="RAF",M3="DNC",M3="DPG"),0,IF(OR(M3="DNS",M3="DNF"),100*(($G3-$G3+1)/$G3)+50*(LOG($G3/$G3)),100*(($G3-M3+1)/$G3)+50*(LOG($G3/M3))))</f>
        <v>99.897000433601875</v>
      </c>
      <c r="O3" s="264">
        <v>1</v>
      </c>
      <c r="P3" s="238">
        <f t="shared" ref="P3:P44" si="3">IF(OR(O3="DSQ",O3="RAF",O3="DNC",O3="DPG"),0,IF(OR(O3="DNS",O3="DNF"),100*(($G3-$G3+1)/$G3)+50*(LOG($G3/$G3)),100*(($G3-O3+1)/$G3)+50*(LOG($G3/O3))))</f>
        <v>134.94850021680094</v>
      </c>
      <c r="Q3" s="26">
        <f t="shared" ref="Q3:Q44" si="4">J3+L3+P3+N3</f>
        <v>504.74250108400469</v>
      </c>
      <c r="S3" s="253">
        <v>1</v>
      </c>
      <c r="T3" s="254">
        <v>1929</v>
      </c>
      <c r="U3" s="255" t="s">
        <v>470</v>
      </c>
      <c r="V3" s="256" t="s">
        <v>471</v>
      </c>
      <c r="W3" s="253" t="s">
        <v>317</v>
      </c>
      <c r="X3" s="257">
        <v>3</v>
      </c>
      <c r="Y3" s="258"/>
      <c r="Z3" s="254">
        <v>1</v>
      </c>
      <c r="AA3" s="254">
        <v>1</v>
      </c>
      <c r="AB3" s="254">
        <v>3</v>
      </c>
      <c r="AC3" s="254">
        <v>1</v>
      </c>
    </row>
    <row r="4" spans="1:29" x14ac:dyDescent="0.25">
      <c r="A4" s="19">
        <v>2</v>
      </c>
      <c r="B4" s="81" t="s">
        <v>144</v>
      </c>
      <c r="C4" s="80" t="s">
        <v>147</v>
      </c>
      <c r="D4" s="79" t="s">
        <v>182</v>
      </c>
      <c r="F4" s="78">
        <v>1</v>
      </c>
      <c r="G4" s="21">
        <v>5</v>
      </c>
      <c r="H4" s="32" t="s">
        <v>60</v>
      </c>
      <c r="I4" s="264">
        <v>1</v>
      </c>
      <c r="J4" s="238">
        <f t="shared" si="0"/>
        <v>134.94850021680094</v>
      </c>
      <c r="K4" s="264">
        <v>2</v>
      </c>
      <c r="L4" s="238">
        <f t="shared" si="1"/>
        <v>99.897000433601875</v>
      </c>
      <c r="M4" s="264">
        <v>1</v>
      </c>
      <c r="N4" s="238">
        <f t="shared" si="2"/>
        <v>134.94850021680094</v>
      </c>
      <c r="O4" s="264">
        <v>1</v>
      </c>
      <c r="P4" s="238">
        <f t="shared" si="3"/>
        <v>134.94850021680094</v>
      </c>
      <c r="Q4" s="26">
        <f t="shared" si="4"/>
        <v>504.74250108400469</v>
      </c>
      <c r="S4" s="253">
        <v>2</v>
      </c>
      <c r="T4" s="254">
        <v>2112</v>
      </c>
      <c r="U4" s="259" t="s">
        <v>474</v>
      </c>
      <c r="V4" s="256" t="s">
        <v>475</v>
      </c>
      <c r="W4" s="253" t="s">
        <v>317</v>
      </c>
      <c r="X4" s="257">
        <v>7</v>
      </c>
      <c r="Y4" s="258"/>
      <c r="Z4" s="254">
        <v>2</v>
      </c>
      <c r="AA4" s="254">
        <v>2</v>
      </c>
      <c r="AB4" s="254" t="s">
        <v>25</v>
      </c>
      <c r="AC4" s="254">
        <v>3</v>
      </c>
    </row>
    <row r="5" spans="1:29" x14ac:dyDescent="0.25">
      <c r="A5" s="19">
        <v>3</v>
      </c>
      <c r="B5" s="81" t="s">
        <v>482</v>
      </c>
      <c r="C5" s="101" t="s">
        <v>483</v>
      </c>
      <c r="D5" s="79" t="s">
        <v>484</v>
      </c>
      <c r="F5" s="78">
        <v>1</v>
      </c>
      <c r="G5" s="21">
        <v>8</v>
      </c>
      <c r="H5" s="32" t="s">
        <v>63</v>
      </c>
      <c r="I5" s="264">
        <v>1</v>
      </c>
      <c r="J5" s="238">
        <f t="shared" si="0"/>
        <v>145.15449934959719</v>
      </c>
      <c r="K5" s="264">
        <v>1</v>
      </c>
      <c r="L5" s="238">
        <f t="shared" si="1"/>
        <v>145.15449934959719</v>
      </c>
      <c r="M5" s="264">
        <v>3</v>
      </c>
      <c r="N5" s="238">
        <f t="shared" si="2"/>
        <v>96.298436613614058</v>
      </c>
      <c r="O5" s="264">
        <v>2</v>
      </c>
      <c r="P5" s="238">
        <f t="shared" si="3"/>
        <v>117.60299956639813</v>
      </c>
      <c r="Q5" s="26">
        <f t="shared" si="4"/>
        <v>504.21043487920656</v>
      </c>
      <c r="S5" s="253">
        <v>3</v>
      </c>
      <c r="T5" s="260">
        <v>2</v>
      </c>
      <c r="U5" s="261" t="s">
        <v>507</v>
      </c>
      <c r="V5" s="262" t="s">
        <v>318</v>
      </c>
      <c r="W5" s="253" t="s">
        <v>317</v>
      </c>
      <c r="X5" s="257">
        <v>10</v>
      </c>
      <c r="Y5" s="258"/>
      <c r="Z5" s="254" t="s">
        <v>26</v>
      </c>
      <c r="AA5" s="254" t="s">
        <v>26</v>
      </c>
      <c r="AB5" s="254">
        <v>2</v>
      </c>
      <c r="AC5" s="254">
        <v>2</v>
      </c>
    </row>
    <row r="6" spans="1:29" x14ac:dyDescent="0.25">
      <c r="A6" s="19">
        <v>4</v>
      </c>
      <c r="B6" s="81">
        <v>4869</v>
      </c>
      <c r="C6" s="101" t="s">
        <v>98</v>
      </c>
      <c r="D6" s="79" t="s">
        <v>230</v>
      </c>
      <c r="F6" s="78">
        <v>2</v>
      </c>
      <c r="G6" s="21">
        <v>8</v>
      </c>
      <c r="H6" s="32" t="s">
        <v>63</v>
      </c>
      <c r="I6" s="264">
        <v>2</v>
      </c>
      <c r="J6" s="238">
        <f t="shared" si="0"/>
        <v>117.60299956639813</v>
      </c>
      <c r="K6" s="264">
        <v>2</v>
      </c>
      <c r="L6" s="238">
        <f t="shared" si="1"/>
        <v>117.60299956639813</v>
      </c>
      <c r="M6" s="264">
        <v>2</v>
      </c>
      <c r="N6" s="238">
        <f t="shared" si="2"/>
        <v>117.60299956639813</v>
      </c>
      <c r="O6" s="264">
        <v>1</v>
      </c>
      <c r="P6" s="238">
        <f t="shared" si="3"/>
        <v>145.15449934959719</v>
      </c>
      <c r="Q6" s="26">
        <f t="shared" si="4"/>
        <v>497.96349804879156</v>
      </c>
      <c r="S6" s="253">
        <v>4</v>
      </c>
      <c r="T6" s="254" t="s">
        <v>330</v>
      </c>
      <c r="U6" s="259" t="s">
        <v>333</v>
      </c>
      <c r="V6" s="256" t="s">
        <v>472</v>
      </c>
      <c r="W6" s="253" t="s">
        <v>317</v>
      </c>
      <c r="X6" s="257">
        <v>12</v>
      </c>
      <c r="Y6" s="258"/>
      <c r="Z6" s="254" t="s">
        <v>26</v>
      </c>
      <c r="AA6" s="254" t="s">
        <v>26</v>
      </c>
      <c r="AB6" s="254">
        <v>1</v>
      </c>
      <c r="AC6" s="254">
        <v>5</v>
      </c>
    </row>
    <row r="7" spans="1:29" x14ac:dyDescent="0.25">
      <c r="A7" s="19">
        <v>5</v>
      </c>
      <c r="B7" s="81">
        <v>115</v>
      </c>
      <c r="C7" s="80" t="s">
        <v>175</v>
      </c>
      <c r="D7" s="79" t="s">
        <v>356</v>
      </c>
      <c r="F7" s="78">
        <v>2</v>
      </c>
      <c r="G7" s="21">
        <v>10</v>
      </c>
      <c r="H7" s="32" t="s">
        <v>59</v>
      </c>
      <c r="I7" s="264">
        <v>2</v>
      </c>
      <c r="J7" s="238">
        <f t="shared" si="0"/>
        <v>124.94850021680094</v>
      </c>
      <c r="K7" s="264">
        <v>2</v>
      </c>
      <c r="L7" s="238">
        <f t="shared" si="1"/>
        <v>124.94850021680094</v>
      </c>
      <c r="M7" s="264">
        <v>4</v>
      </c>
      <c r="N7" s="238">
        <f t="shared" si="2"/>
        <v>89.897000433601875</v>
      </c>
      <c r="O7" s="264">
        <v>1</v>
      </c>
      <c r="P7" s="238">
        <f t="shared" si="3"/>
        <v>150</v>
      </c>
      <c r="Q7" s="26">
        <f t="shared" si="4"/>
        <v>489.79400086720375</v>
      </c>
      <c r="S7" s="253">
        <v>5</v>
      </c>
      <c r="T7" s="254">
        <v>9</v>
      </c>
      <c r="U7" s="259" t="s">
        <v>354</v>
      </c>
      <c r="V7" s="256" t="s">
        <v>473</v>
      </c>
      <c r="W7" s="253" t="s">
        <v>317</v>
      </c>
      <c r="X7" s="257">
        <v>13</v>
      </c>
      <c r="Y7" s="258"/>
      <c r="Z7" s="254" t="s">
        <v>26</v>
      </c>
      <c r="AA7" s="254">
        <v>3</v>
      </c>
      <c r="AB7" s="254" t="s">
        <v>25</v>
      </c>
      <c r="AC7" s="254">
        <v>4</v>
      </c>
    </row>
    <row r="8" spans="1:29" x14ac:dyDescent="0.25">
      <c r="A8" s="19">
        <v>6</v>
      </c>
      <c r="B8" s="81">
        <v>577</v>
      </c>
      <c r="C8" s="80" t="s">
        <v>103</v>
      </c>
      <c r="D8" s="79" t="s">
        <v>503</v>
      </c>
      <c r="F8" s="78">
        <v>1</v>
      </c>
      <c r="G8" s="21">
        <v>10</v>
      </c>
      <c r="H8" s="32" t="s">
        <v>59</v>
      </c>
      <c r="I8" s="264">
        <v>1</v>
      </c>
      <c r="J8" s="238">
        <f t="shared" si="0"/>
        <v>150</v>
      </c>
      <c r="K8" s="264">
        <v>1</v>
      </c>
      <c r="L8" s="238">
        <f t="shared" si="1"/>
        <v>150</v>
      </c>
      <c r="M8" s="264">
        <v>6</v>
      </c>
      <c r="N8" s="238">
        <f t="shared" si="2"/>
        <v>61.092437480817821</v>
      </c>
      <c r="O8" s="264">
        <v>2</v>
      </c>
      <c r="P8" s="238">
        <f t="shared" si="3"/>
        <v>124.94850021680094</v>
      </c>
      <c r="Q8" s="26">
        <f t="shared" si="4"/>
        <v>486.04093769761874</v>
      </c>
      <c r="S8" s="151">
        <v>1</v>
      </c>
      <c r="T8" s="156" t="s">
        <v>307</v>
      </c>
      <c r="U8" s="169" t="s">
        <v>146</v>
      </c>
      <c r="V8" s="168" t="s">
        <v>177</v>
      </c>
      <c r="W8" s="151" t="s">
        <v>64</v>
      </c>
      <c r="X8" s="155">
        <v>4</v>
      </c>
      <c r="Y8" s="200"/>
      <c r="Z8" s="156">
        <v>1</v>
      </c>
      <c r="AA8" s="156">
        <v>1</v>
      </c>
      <c r="AB8" s="156">
        <v>3</v>
      </c>
      <c r="AC8" s="156">
        <v>2</v>
      </c>
    </row>
    <row r="9" spans="1:29" x14ac:dyDescent="0.25">
      <c r="A9" s="19">
        <v>7</v>
      </c>
      <c r="B9" s="81" t="s">
        <v>223</v>
      </c>
      <c r="C9" s="101" t="s">
        <v>495</v>
      </c>
      <c r="D9" s="79" t="s">
        <v>496</v>
      </c>
      <c r="F9" s="78">
        <v>3</v>
      </c>
      <c r="G9" s="21">
        <v>10</v>
      </c>
      <c r="H9" s="32" t="s">
        <v>59</v>
      </c>
      <c r="I9" s="264">
        <v>3</v>
      </c>
      <c r="J9" s="238">
        <f t="shared" si="0"/>
        <v>106.14393726401688</v>
      </c>
      <c r="K9" s="264">
        <v>2.2999999999999998</v>
      </c>
      <c r="L9" s="238">
        <f t="shared" si="1"/>
        <v>118.91360819912035</v>
      </c>
      <c r="M9" s="264">
        <v>1</v>
      </c>
      <c r="N9" s="238">
        <f t="shared" si="2"/>
        <v>150</v>
      </c>
      <c r="O9" s="264">
        <v>3</v>
      </c>
      <c r="P9" s="238">
        <f t="shared" si="3"/>
        <v>106.14393726401688</v>
      </c>
      <c r="Q9" s="26">
        <f t="shared" si="4"/>
        <v>481.20148272715409</v>
      </c>
      <c r="S9" s="151">
        <v>2</v>
      </c>
      <c r="T9" s="156" t="s">
        <v>308</v>
      </c>
      <c r="U9" s="169" t="s">
        <v>201</v>
      </c>
      <c r="V9" s="168" t="s">
        <v>476</v>
      </c>
      <c r="W9" s="151" t="s">
        <v>64</v>
      </c>
      <c r="X9" s="155">
        <v>6</v>
      </c>
      <c r="Y9" s="200"/>
      <c r="Z9" s="156">
        <v>2</v>
      </c>
      <c r="AA9" s="156">
        <v>2</v>
      </c>
      <c r="AB9" s="156">
        <v>2</v>
      </c>
      <c r="AC9" s="156">
        <v>3</v>
      </c>
    </row>
    <row r="10" spans="1:29" x14ac:dyDescent="0.25">
      <c r="A10" s="19">
        <v>8</v>
      </c>
      <c r="B10" s="81">
        <v>1929</v>
      </c>
      <c r="C10" s="101" t="s">
        <v>470</v>
      </c>
      <c r="D10" s="79" t="s">
        <v>471</v>
      </c>
      <c r="F10" s="78">
        <v>1</v>
      </c>
      <c r="G10" s="21">
        <v>5</v>
      </c>
      <c r="H10" s="32" t="s">
        <v>317</v>
      </c>
      <c r="I10" s="264">
        <v>1</v>
      </c>
      <c r="J10" s="238">
        <f t="shared" si="0"/>
        <v>134.94850021680094</v>
      </c>
      <c r="K10" s="264">
        <v>1</v>
      </c>
      <c r="L10" s="238">
        <f t="shared" si="1"/>
        <v>134.94850021680094</v>
      </c>
      <c r="M10" s="264">
        <v>3</v>
      </c>
      <c r="N10" s="238">
        <f t="shared" si="2"/>
        <v>71.092437480817821</v>
      </c>
      <c r="O10" s="264">
        <v>1</v>
      </c>
      <c r="P10" s="238">
        <f t="shared" si="3"/>
        <v>134.94850021680094</v>
      </c>
      <c r="Q10" s="26">
        <f t="shared" si="4"/>
        <v>475.93793813122062</v>
      </c>
      <c r="S10" s="151">
        <v>3</v>
      </c>
      <c r="T10" s="156" t="s">
        <v>213</v>
      </c>
      <c r="U10" s="169" t="s">
        <v>106</v>
      </c>
      <c r="V10" s="168" t="s">
        <v>180</v>
      </c>
      <c r="W10" s="151" t="s">
        <v>64</v>
      </c>
      <c r="X10" s="155">
        <v>8</v>
      </c>
      <c r="Y10" s="200"/>
      <c r="Z10" s="156">
        <v>3</v>
      </c>
      <c r="AA10" s="156">
        <v>4</v>
      </c>
      <c r="AB10" s="156">
        <v>5</v>
      </c>
      <c r="AC10" s="156">
        <v>1</v>
      </c>
    </row>
    <row r="11" spans="1:29" x14ac:dyDescent="0.25">
      <c r="A11" s="19">
        <v>9</v>
      </c>
      <c r="B11" s="81" t="s">
        <v>307</v>
      </c>
      <c r="C11" s="80" t="s">
        <v>146</v>
      </c>
      <c r="D11" s="79" t="s">
        <v>177</v>
      </c>
      <c r="F11" s="78">
        <v>1</v>
      </c>
      <c r="G11" s="21">
        <v>5</v>
      </c>
      <c r="H11" s="32" t="s">
        <v>64</v>
      </c>
      <c r="I11" s="264">
        <v>1</v>
      </c>
      <c r="J11" s="238">
        <f t="shared" si="0"/>
        <v>134.94850021680094</v>
      </c>
      <c r="K11" s="264">
        <v>1</v>
      </c>
      <c r="L11" s="238">
        <f t="shared" si="1"/>
        <v>134.94850021680094</v>
      </c>
      <c r="M11" s="264">
        <v>3</v>
      </c>
      <c r="N11" s="238">
        <f t="shared" si="2"/>
        <v>71.092437480817821</v>
      </c>
      <c r="O11" s="264">
        <v>2</v>
      </c>
      <c r="P11" s="238">
        <f t="shared" si="3"/>
        <v>99.897000433601875</v>
      </c>
      <c r="Q11" s="26">
        <f t="shared" si="4"/>
        <v>440.88643834802156</v>
      </c>
      <c r="S11" s="151">
        <v>4</v>
      </c>
      <c r="T11" s="156" t="s">
        <v>477</v>
      </c>
      <c r="U11" s="169" t="s">
        <v>35</v>
      </c>
      <c r="V11" s="168" t="s">
        <v>478</v>
      </c>
      <c r="W11" s="151" t="s">
        <v>64</v>
      </c>
      <c r="X11" s="155">
        <v>9</v>
      </c>
      <c r="Y11" s="200"/>
      <c r="Z11" s="156">
        <v>5</v>
      </c>
      <c r="AA11" s="156">
        <v>3</v>
      </c>
      <c r="AB11" s="156">
        <v>1</v>
      </c>
      <c r="AC11" s="156">
        <v>5</v>
      </c>
    </row>
    <row r="12" spans="1:29" x14ac:dyDescent="0.25">
      <c r="A12" s="19">
        <v>10</v>
      </c>
      <c r="B12" s="81" t="s">
        <v>305</v>
      </c>
      <c r="C12" s="157" t="s">
        <v>169</v>
      </c>
      <c r="D12" s="79" t="s">
        <v>488</v>
      </c>
      <c r="F12" s="78">
        <v>2</v>
      </c>
      <c r="G12" s="21">
        <v>5</v>
      </c>
      <c r="H12" s="32" t="s">
        <v>58</v>
      </c>
      <c r="I12" s="264">
        <v>3</v>
      </c>
      <c r="J12" s="238">
        <f t="shared" si="0"/>
        <v>71.092437480817821</v>
      </c>
      <c r="K12" s="264">
        <v>2</v>
      </c>
      <c r="L12" s="238">
        <f t="shared" si="1"/>
        <v>99.897000433601875</v>
      </c>
      <c r="M12" s="264">
        <v>1</v>
      </c>
      <c r="N12" s="238">
        <f t="shared" si="2"/>
        <v>134.94850021680094</v>
      </c>
      <c r="O12" s="264">
        <v>3</v>
      </c>
      <c r="P12" s="238">
        <f t="shared" si="3"/>
        <v>71.092437480817821</v>
      </c>
      <c r="Q12" s="26">
        <f t="shared" si="4"/>
        <v>377.03037561203843</v>
      </c>
      <c r="S12" s="151">
        <v>5</v>
      </c>
      <c r="T12" s="156" t="s">
        <v>436</v>
      </c>
      <c r="U12" s="169" t="s">
        <v>309</v>
      </c>
      <c r="V12" s="168" t="s">
        <v>310</v>
      </c>
      <c r="W12" s="151" t="s">
        <v>64</v>
      </c>
      <c r="X12" s="155">
        <v>12</v>
      </c>
      <c r="Y12" s="200"/>
      <c r="Z12" s="156">
        <v>4</v>
      </c>
      <c r="AA12" s="156" t="s">
        <v>26</v>
      </c>
      <c r="AB12" s="156">
        <v>4</v>
      </c>
      <c r="AC12" s="156">
        <v>4</v>
      </c>
    </row>
    <row r="13" spans="1:29" x14ac:dyDescent="0.25">
      <c r="A13" s="19">
        <v>11</v>
      </c>
      <c r="B13" s="81" t="s">
        <v>308</v>
      </c>
      <c r="C13" s="80" t="s">
        <v>201</v>
      </c>
      <c r="D13" s="79" t="s">
        <v>476</v>
      </c>
      <c r="F13" s="78">
        <v>2</v>
      </c>
      <c r="G13" s="21">
        <v>5</v>
      </c>
      <c r="H13" s="32" t="s">
        <v>64</v>
      </c>
      <c r="I13" s="264">
        <v>2</v>
      </c>
      <c r="J13" s="238">
        <f t="shared" si="0"/>
        <v>99.897000433601875</v>
      </c>
      <c r="K13" s="264">
        <v>2</v>
      </c>
      <c r="L13" s="238">
        <f t="shared" si="1"/>
        <v>99.897000433601875</v>
      </c>
      <c r="M13" s="264">
        <v>2</v>
      </c>
      <c r="N13" s="238">
        <f t="shared" si="2"/>
        <v>99.897000433601875</v>
      </c>
      <c r="O13" s="264">
        <v>3</v>
      </c>
      <c r="P13" s="238">
        <f t="shared" si="3"/>
        <v>71.092437480817821</v>
      </c>
      <c r="Q13" s="26">
        <f t="shared" si="4"/>
        <v>370.78343878162343</v>
      </c>
      <c r="S13" s="253">
        <v>1</v>
      </c>
      <c r="T13" s="254" t="s">
        <v>482</v>
      </c>
      <c r="U13" s="259" t="s">
        <v>483</v>
      </c>
      <c r="V13" s="256" t="s">
        <v>484</v>
      </c>
      <c r="W13" s="253" t="s">
        <v>63</v>
      </c>
      <c r="X13" s="257">
        <v>4</v>
      </c>
      <c r="Y13" s="258"/>
      <c r="Z13" s="254">
        <v>1</v>
      </c>
      <c r="AA13" s="254">
        <v>1</v>
      </c>
      <c r="AB13" s="254">
        <v>3</v>
      </c>
      <c r="AC13" s="254">
        <v>2</v>
      </c>
    </row>
    <row r="14" spans="1:29" x14ac:dyDescent="0.25">
      <c r="A14" s="19">
        <v>12</v>
      </c>
      <c r="B14" s="81" t="s">
        <v>128</v>
      </c>
      <c r="C14" s="80" t="s">
        <v>178</v>
      </c>
      <c r="D14" s="79" t="s">
        <v>311</v>
      </c>
      <c r="F14" s="78">
        <v>2</v>
      </c>
      <c r="G14" s="21">
        <v>5</v>
      </c>
      <c r="H14" s="32" t="s">
        <v>60</v>
      </c>
      <c r="I14" s="264">
        <v>2</v>
      </c>
      <c r="J14" s="238">
        <f t="shared" si="0"/>
        <v>99.897000433601875</v>
      </c>
      <c r="K14" s="264">
        <v>1</v>
      </c>
      <c r="L14" s="238">
        <f t="shared" si="1"/>
        <v>134.94850021680094</v>
      </c>
      <c r="M14" s="264" t="s">
        <v>25</v>
      </c>
      <c r="N14" s="238">
        <f t="shared" si="2"/>
        <v>20</v>
      </c>
      <c r="O14" s="264">
        <v>2</v>
      </c>
      <c r="P14" s="238">
        <f t="shared" si="3"/>
        <v>99.897000433601875</v>
      </c>
      <c r="Q14" s="26">
        <f t="shared" si="4"/>
        <v>354.74250108400469</v>
      </c>
      <c r="S14" s="253">
        <v>2</v>
      </c>
      <c r="T14" s="254">
        <v>4869</v>
      </c>
      <c r="U14" s="259" t="s">
        <v>98</v>
      </c>
      <c r="V14" s="256" t="s">
        <v>230</v>
      </c>
      <c r="W14" s="253" t="s">
        <v>63</v>
      </c>
      <c r="X14" s="257">
        <v>5</v>
      </c>
      <c r="Y14" s="258"/>
      <c r="Z14" s="254">
        <v>2</v>
      </c>
      <c r="AA14" s="254">
        <v>2</v>
      </c>
      <c r="AB14" s="254">
        <v>2</v>
      </c>
      <c r="AC14" s="254">
        <v>1</v>
      </c>
    </row>
    <row r="15" spans="1:29" x14ac:dyDescent="0.25">
      <c r="A15" s="19">
        <v>13</v>
      </c>
      <c r="B15" s="81" t="s">
        <v>331</v>
      </c>
      <c r="C15" s="157" t="s">
        <v>336</v>
      </c>
      <c r="D15" s="79" t="s">
        <v>337</v>
      </c>
      <c r="F15" s="78">
        <v>3</v>
      </c>
      <c r="G15" s="21">
        <v>8</v>
      </c>
      <c r="H15" s="32" t="s">
        <v>63</v>
      </c>
      <c r="I15" s="264">
        <v>3</v>
      </c>
      <c r="J15" s="238">
        <f t="shared" si="0"/>
        <v>96.298436613614058</v>
      </c>
      <c r="K15" s="264">
        <v>4</v>
      </c>
      <c r="L15" s="238">
        <f t="shared" si="1"/>
        <v>77.551499783199063</v>
      </c>
      <c r="M15" s="264">
        <v>1</v>
      </c>
      <c r="N15" s="238">
        <f t="shared" si="2"/>
        <v>145.15449934959719</v>
      </c>
      <c r="O15" s="264">
        <v>7</v>
      </c>
      <c r="P15" s="238">
        <f t="shared" si="3"/>
        <v>27.899597348884335</v>
      </c>
      <c r="Q15" s="26">
        <f t="shared" si="4"/>
        <v>346.90403309529461</v>
      </c>
      <c r="S15" s="253">
        <v>3</v>
      </c>
      <c r="T15" s="254" t="s">
        <v>331</v>
      </c>
      <c r="U15" s="259" t="s">
        <v>336</v>
      </c>
      <c r="V15" s="256" t="s">
        <v>337</v>
      </c>
      <c r="W15" s="253" t="s">
        <v>63</v>
      </c>
      <c r="X15" s="257">
        <v>8</v>
      </c>
      <c r="Y15" s="258"/>
      <c r="Z15" s="254">
        <v>3</v>
      </c>
      <c r="AA15" s="254">
        <v>4</v>
      </c>
      <c r="AB15" s="254">
        <v>1</v>
      </c>
      <c r="AC15" s="254">
        <v>7</v>
      </c>
    </row>
    <row r="16" spans="1:29" x14ac:dyDescent="0.25">
      <c r="A16" s="19">
        <v>14</v>
      </c>
      <c r="B16" s="81" t="s">
        <v>215</v>
      </c>
      <c r="C16" s="80" t="s">
        <v>89</v>
      </c>
      <c r="D16" s="79" t="s">
        <v>489</v>
      </c>
      <c r="F16" s="78">
        <v>3</v>
      </c>
      <c r="G16" s="21">
        <v>5</v>
      </c>
      <c r="H16" s="32" t="s">
        <v>58</v>
      </c>
      <c r="I16" s="264">
        <v>2</v>
      </c>
      <c r="J16" s="238">
        <f t="shared" si="0"/>
        <v>99.897000433601875</v>
      </c>
      <c r="K16" s="264">
        <v>3</v>
      </c>
      <c r="L16" s="238">
        <f t="shared" si="1"/>
        <v>71.092437480817821</v>
      </c>
      <c r="M16" s="264">
        <v>3</v>
      </c>
      <c r="N16" s="238">
        <f t="shared" si="2"/>
        <v>71.092437480817821</v>
      </c>
      <c r="O16" s="264">
        <v>2</v>
      </c>
      <c r="P16" s="238">
        <f t="shared" si="3"/>
        <v>99.897000433601875</v>
      </c>
      <c r="Q16" s="26">
        <f t="shared" si="4"/>
        <v>341.97887582883936</v>
      </c>
      <c r="S16" s="253">
        <v>4</v>
      </c>
      <c r="T16" s="254" t="s">
        <v>479</v>
      </c>
      <c r="U16" s="259" t="s">
        <v>205</v>
      </c>
      <c r="V16" s="256" t="s">
        <v>480</v>
      </c>
      <c r="W16" s="253" t="s">
        <v>63</v>
      </c>
      <c r="X16" s="257">
        <v>10</v>
      </c>
      <c r="Y16" s="258"/>
      <c r="Z16" s="254">
        <v>4</v>
      </c>
      <c r="AA16" s="254">
        <v>3</v>
      </c>
      <c r="AB16" s="254">
        <v>5</v>
      </c>
      <c r="AC16" s="254">
        <v>3</v>
      </c>
    </row>
    <row r="17" spans="1:29" x14ac:dyDescent="0.25">
      <c r="A17" s="19">
        <v>15</v>
      </c>
      <c r="B17" s="81">
        <v>49</v>
      </c>
      <c r="C17" s="80" t="s">
        <v>341</v>
      </c>
      <c r="D17" s="79" t="s">
        <v>491</v>
      </c>
      <c r="F17" s="78">
        <v>1</v>
      </c>
      <c r="G17" s="21">
        <v>4</v>
      </c>
      <c r="H17" s="32" t="s">
        <v>61</v>
      </c>
      <c r="I17" s="264">
        <v>1</v>
      </c>
      <c r="J17" s="238">
        <f t="shared" si="0"/>
        <v>130.10299956639813</v>
      </c>
      <c r="K17" s="264">
        <v>1</v>
      </c>
      <c r="L17" s="238">
        <f t="shared" si="1"/>
        <v>130.10299956639813</v>
      </c>
      <c r="M17" s="264" t="s">
        <v>25</v>
      </c>
      <c r="N17" s="238">
        <f t="shared" si="2"/>
        <v>25</v>
      </c>
      <c r="O17" s="264">
        <v>3</v>
      </c>
      <c r="P17" s="238">
        <f t="shared" si="3"/>
        <v>56.246936830414995</v>
      </c>
      <c r="Q17" s="26">
        <f t="shared" si="4"/>
        <v>341.45293596321125</v>
      </c>
      <c r="S17" s="253">
        <v>5</v>
      </c>
      <c r="T17" s="254" t="s">
        <v>212</v>
      </c>
      <c r="U17" s="259" t="s">
        <v>122</v>
      </c>
      <c r="V17" s="256" t="s">
        <v>322</v>
      </c>
      <c r="W17" s="253" t="s">
        <v>63</v>
      </c>
      <c r="X17" s="257">
        <v>14</v>
      </c>
      <c r="Y17" s="258"/>
      <c r="Z17" s="254">
        <v>6</v>
      </c>
      <c r="AA17" s="254">
        <v>8</v>
      </c>
      <c r="AB17" s="254">
        <v>4</v>
      </c>
      <c r="AC17" s="254">
        <v>4</v>
      </c>
    </row>
    <row r="18" spans="1:29" x14ac:dyDescent="0.25">
      <c r="A18" s="19">
        <v>16</v>
      </c>
      <c r="B18" s="81">
        <v>118</v>
      </c>
      <c r="C18" s="80" t="s">
        <v>500</v>
      </c>
      <c r="D18" s="79" t="s">
        <v>501</v>
      </c>
      <c r="F18" s="78">
        <v>4</v>
      </c>
      <c r="G18" s="21">
        <v>10</v>
      </c>
      <c r="H18" s="32" t="s">
        <v>59</v>
      </c>
      <c r="I18" s="264">
        <v>4</v>
      </c>
      <c r="J18" s="238">
        <f t="shared" si="0"/>
        <v>89.897000433601875</v>
      </c>
      <c r="K18" s="264">
        <v>3</v>
      </c>
      <c r="L18" s="238">
        <f t="shared" si="1"/>
        <v>106.14393726401688</v>
      </c>
      <c r="M18" s="264">
        <v>7</v>
      </c>
      <c r="N18" s="238">
        <f t="shared" si="2"/>
        <v>47.745097999287161</v>
      </c>
      <c r="O18" s="264">
        <v>4</v>
      </c>
      <c r="P18" s="238">
        <f t="shared" si="3"/>
        <v>89.897000433601875</v>
      </c>
      <c r="Q18" s="26">
        <f t="shared" si="4"/>
        <v>333.68303613050779</v>
      </c>
      <c r="S18" s="253">
        <v>6</v>
      </c>
      <c r="T18" s="254">
        <v>4595</v>
      </c>
      <c r="U18" s="259" t="s">
        <v>188</v>
      </c>
      <c r="V18" s="256" t="s">
        <v>481</v>
      </c>
      <c r="W18" s="253" t="s">
        <v>63</v>
      </c>
      <c r="X18" s="257">
        <v>16</v>
      </c>
      <c r="Y18" s="258"/>
      <c r="Z18" s="254">
        <v>5</v>
      </c>
      <c r="AA18" s="254">
        <v>7</v>
      </c>
      <c r="AB18" s="254">
        <v>6</v>
      </c>
      <c r="AC18" s="254">
        <v>5</v>
      </c>
    </row>
    <row r="19" spans="1:29" x14ac:dyDescent="0.25">
      <c r="A19" s="19">
        <v>17</v>
      </c>
      <c r="B19" s="81" t="s">
        <v>479</v>
      </c>
      <c r="C19" s="80" t="s">
        <v>205</v>
      </c>
      <c r="D19" s="79" t="s">
        <v>480</v>
      </c>
      <c r="F19" s="78">
        <v>4</v>
      </c>
      <c r="G19" s="21">
        <v>8</v>
      </c>
      <c r="H19" s="32" t="s">
        <v>63</v>
      </c>
      <c r="I19" s="264">
        <v>4</v>
      </c>
      <c r="J19" s="238">
        <f t="shared" si="0"/>
        <v>77.551499783199063</v>
      </c>
      <c r="K19" s="264">
        <v>3</v>
      </c>
      <c r="L19" s="238">
        <f t="shared" si="1"/>
        <v>96.298436613614058</v>
      </c>
      <c r="M19" s="264">
        <v>5</v>
      </c>
      <c r="N19" s="238">
        <f t="shared" si="2"/>
        <v>60.205999132796236</v>
      </c>
      <c r="O19" s="264">
        <v>3</v>
      </c>
      <c r="P19" s="238">
        <f t="shared" si="3"/>
        <v>96.298436613614058</v>
      </c>
      <c r="Q19" s="26">
        <f t="shared" si="4"/>
        <v>330.35437214322343</v>
      </c>
      <c r="S19" s="253">
        <v>7</v>
      </c>
      <c r="T19" s="254" t="s">
        <v>485</v>
      </c>
      <c r="U19" s="259" t="s">
        <v>123</v>
      </c>
      <c r="V19" s="256" t="s">
        <v>486</v>
      </c>
      <c r="W19" s="253" t="s">
        <v>63</v>
      </c>
      <c r="X19" s="257">
        <v>19</v>
      </c>
      <c r="Y19" s="258"/>
      <c r="Z19" s="254" t="s">
        <v>26</v>
      </c>
      <c r="AA19" s="254">
        <v>6</v>
      </c>
      <c r="AB19" s="254">
        <v>7</v>
      </c>
      <c r="AC19" s="254">
        <v>6</v>
      </c>
    </row>
    <row r="20" spans="1:29" x14ac:dyDescent="0.25">
      <c r="A20" s="19">
        <v>18</v>
      </c>
      <c r="B20" s="81" t="s">
        <v>62</v>
      </c>
      <c r="C20" s="157" t="s">
        <v>101</v>
      </c>
      <c r="D20" s="79" t="s">
        <v>219</v>
      </c>
      <c r="F20" s="78">
        <v>3</v>
      </c>
      <c r="G20" s="21">
        <v>4</v>
      </c>
      <c r="H20" s="32" t="s">
        <v>61</v>
      </c>
      <c r="I20" s="264">
        <v>3</v>
      </c>
      <c r="J20" s="238">
        <f t="shared" si="0"/>
        <v>56.246936830414995</v>
      </c>
      <c r="K20" s="264">
        <v>2</v>
      </c>
      <c r="L20" s="238">
        <f t="shared" si="1"/>
        <v>90.051499783199063</v>
      </c>
      <c r="M20" s="264">
        <v>3</v>
      </c>
      <c r="N20" s="238">
        <f t="shared" si="2"/>
        <v>56.246936830414995</v>
      </c>
      <c r="O20" s="264">
        <v>2</v>
      </c>
      <c r="P20" s="238">
        <f t="shared" si="3"/>
        <v>90.051499783199063</v>
      </c>
      <c r="Q20" s="26">
        <f t="shared" si="4"/>
        <v>292.59687322722812</v>
      </c>
      <c r="S20" s="253">
        <v>8</v>
      </c>
      <c r="T20" s="254" t="s">
        <v>323</v>
      </c>
      <c r="U20" s="259" t="s">
        <v>324</v>
      </c>
      <c r="V20" s="256" t="s">
        <v>325</v>
      </c>
      <c r="W20" s="253" t="s">
        <v>63</v>
      </c>
      <c r="X20" s="257">
        <v>20</v>
      </c>
      <c r="Y20" s="258"/>
      <c r="Z20" s="254">
        <v>7</v>
      </c>
      <c r="AA20" s="254">
        <v>5</v>
      </c>
      <c r="AB20" s="254" t="s">
        <v>25</v>
      </c>
      <c r="AC20" s="254">
        <v>8</v>
      </c>
    </row>
    <row r="21" spans="1:29" x14ac:dyDescent="0.25">
      <c r="A21" s="19">
        <v>19</v>
      </c>
      <c r="B21" s="81">
        <v>2112</v>
      </c>
      <c r="C21" s="80" t="s">
        <v>474</v>
      </c>
      <c r="D21" s="79" t="s">
        <v>475</v>
      </c>
      <c r="F21" s="78">
        <v>2</v>
      </c>
      <c r="G21" s="21">
        <v>5</v>
      </c>
      <c r="H21" s="32" t="s">
        <v>317</v>
      </c>
      <c r="I21" s="264">
        <v>2</v>
      </c>
      <c r="J21" s="238">
        <f t="shared" si="0"/>
        <v>99.897000433601875</v>
      </c>
      <c r="K21" s="264">
        <v>2</v>
      </c>
      <c r="L21" s="238">
        <f t="shared" si="1"/>
        <v>99.897000433601875</v>
      </c>
      <c r="M21" s="264" t="s">
        <v>25</v>
      </c>
      <c r="N21" s="238">
        <f t="shared" si="2"/>
        <v>20</v>
      </c>
      <c r="O21" s="264">
        <v>3</v>
      </c>
      <c r="P21" s="238">
        <f t="shared" si="3"/>
        <v>71.092437480817821</v>
      </c>
      <c r="Q21" s="26">
        <f t="shared" si="4"/>
        <v>290.88643834802156</v>
      </c>
      <c r="S21" s="151">
        <v>1</v>
      </c>
      <c r="T21" s="156" t="s">
        <v>332</v>
      </c>
      <c r="U21" s="169" t="s">
        <v>338</v>
      </c>
      <c r="V21" s="168" t="s">
        <v>339</v>
      </c>
      <c r="W21" s="151" t="s">
        <v>58</v>
      </c>
      <c r="X21" s="155">
        <v>3</v>
      </c>
      <c r="Y21" s="200"/>
      <c r="Z21" s="156">
        <v>1</v>
      </c>
      <c r="AA21" s="156">
        <v>1</v>
      </c>
      <c r="AB21" s="156">
        <v>2</v>
      </c>
      <c r="AC21" s="156">
        <v>1</v>
      </c>
    </row>
    <row r="22" spans="1:29" x14ac:dyDescent="0.25">
      <c r="A22" s="19">
        <v>20</v>
      </c>
      <c r="B22" s="81" t="s">
        <v>320</v>
      </c>
      <c r="C22" s="80" t="s">
        <v>197</v>
      </c>
      <c r="D22" s="79" t="s">
        <v>490</v>
      </c>
      <c r="F22" s="78">
        <v>2</v>
      </c>
      <c r="G22" s="21">
        <v>4</v>
      </c>
      <c r="H22" s="32" t="s">
        <v>61</v>
      </c>
      <c r="I22" s="264" t="s">
        <v>26</v>
      </c>
      <c r="J22" s="238">
        <f t="shared" si="0"/>
        <v>0</v>
      </c>
      <c r="K22" s="264" t="s">
        <v>25</v>
      </c>
      <c r="L22" s="238">
        <f t="shared" si="1"/>
        <v>25</v>
      </c>
      <c r="M22" s="264">
        <v>1</v>
      </c>
      <c r="N22" s="238">
        <f t="shared" si="2"/>
        <v>130.10299956639813</v>
      </c>
      <c r="O22" s="264">
        <v>1</v>
      </c>
      <c r="P22" s="238">
        <f t="shared" si="3"/>
        <v>130.10299956639813</v>
      </c>
      <c r="Q22" s="26">
        <f t="shared" si="4"/>
        <v>285.20599913279625</v>
      </c>
      <c r="S22" s="151">
        <v>2</v>
      </c>
      <c r="T22" s="156" t="s">
        <v>305</v>
      </c>
      <c r="U22" s="169" t="s">
        <v>169</v>
      </c>
      <c r="V22" s="168" t="s">
        <v>488</v>
      </c>
      <c r="W22" s="151" t="s">
        <v>58</v>
      </c>
      <c r="X22" s="155">
        <v>6</v>
      </c>
      <c r="Y22" s="200"/>
      <c r="Z22" s="156">
        <v>3</v>
      </c>
      <c r="AA22" s="156">
        <v>2</v>
      </c>
      <c r="AB22" s="201">
        <v>1</v>
      </c>
      <c r="AC22" s="201">
        <v>3</v>
      </c>
    </row>
    <row r="23" spans="1:29" x14ac:dyDescent="0.25">
      <c r="A23" s="19">
        <v>21</v>
      </c>
      <c r="B23" s="81" t="s">
        <v>213</v>
      </c>
      <c r="C23" s="80" t="s">
        <v>106</v>
      </c>
      <c r="D23" s="79" t="s">
        <v>180</v>
      </c>
      <c r="F23" s="78">
        <v>3</v>
      </c>
      <c r="G23" s="21">
        <v>5</v>
      </c>
      <c r="H23" s="32" t="s">
        <v>64</v>
      </c>
      <c r="I23" s="264">
        <v>3</v>
      </c>
      <c r="J23" s="238">
        <f t="shared" si="0"/>
        <v>71.092437480817821</v>
      </c>
      <c r="K23" s="264">
        <v>4</v>
      </c>
      <c r="L23" s="238">
        <f t="shared" si="1"/>
        <v>44.845500650402819</v>
      </c>
      <c r="M23" s="264">
        <v>5</v>
      </c>
      <c r="N23" s="238">
        <f t="shared" si="2"/>
        <v>20</v>
      </c>
      <c r="O23" s="264">
        <v>1</v>
      </c>
      <c r="P23" s="238">
        <f t="shared" si="3"/>
        <v>134.94850021680094</v>
      </c>
      <c r="Q23" s="26">
        <f t="shared" si="4"/>
        <v>270.88643834802156</v>
      </c>
      <c r="S23" s="151">
        <v>3</v>
      </c>
      <c r="T23" s="156" t="s">
        <v>215</v>
      </c>
      <c r="U23" s="169" t="s">
        <v>89</v>
      </c>
      <c r="V23" s="168" t="s">
        <v>489</v>
      </c>
      <c r="W23" s="151" t="s">
        <v>58</v>
      </c>
      <c r="X23" s="155">
        <v>7</v>
      </c>
      <c r="Y23" s="200"/>
      <c r="Z23" s="156">
        <v>2</v>
      </c>
      <c r="AA23" s="201">
        <v>3</v>
      </c>
      <c r="AB23" s="156">
        <v>3</v>
      </c>
      <c r="AC23" s="156">
        <v>2</v>
      </c>
    </row>
    <row r="24" spans="1:29" x14ac:dyDescent="0.25">
      <c r="A24" s="19">
        <v>22</v>
      </c>
      <c r="B24" s="81" t="s">
        <v>506</v>
      </c>
      <c r="C24" s="80" t="s">
        <v>329</v>
      </c>
      <c r="D24" s="79" t="s">
        <v>187</v>
      </c>
      <c r="F24" s="78">
        <v>3</v>
      </c>
      <c r="G24" s="21">
        <v>5</v>
      </c>
      <c r="H24" s="32" t="s">
        <v>60</v>
      </c>
      <c r="I24" s="264">
        <v>3</v>
      </c>
      <c r="J24" s="238">
        <f t="shared" si="0"/>
        <v>71.092437480817821</v>
      </c>
      <c r="K24" s="264">
        <v>3</v>
      </c>
      <c r="L24" s="238">
        <f t="shared" si="1"/>
        <v>71.092437480817821</v>
      </c>
      <c r="M24" s="264">
        <v>2</v>
      </c>
      <c r="N24" s="238">
        <f t="shared" si="2"/>
        <v>99.897000433601875</v>
      </c>
      <c r="O24" s="264">
        <v>5</v>
      </c>
      <c r="P24" s="238">
        <f t="shared" si="3"/>
        <v>20</v>
      </c>
      <c r="Q24" s="26">
        <f t="shared" si="4"/>
        <v>262.08187539523749</v>
      </c>
      <c r="S24" s="151">
        <v>4</v>
      </c>
      <c r="T24" s="156" t="s">
        <v>217</v>
      </c>
      <c r="U24" s="169" t="s">
        <v>135</v>
      </c>
      <c r="V24" s="168" t="s">
        <v>302</v>
      </c>
      <c r="W24" s="151" t="s">
        <v>58</v>
      </c>
      <c r="X24" s="155">
        <v>12</v>
      </c>
      <c r="Y24" s="200"/>
      <c r="Z24" s="156">
        <v>5</v>
      </c>
      <c r="AA24" s="156">
        <v>4</v>
      </c>
      <c r="AB24" s="156">
        <v>4</v>
      </c>
      <c r="AC24" s="156">
        <v>4</v>
      </c>
    </row>
    <row r="25" spans="1:29" x14ac:dyDescent="0.25">
      <c r="A25" s="19">
        <v>23</v>
      </c>
      <c r="B25" s="81" t="s">
        <v>477</v>
      </c>
      <c r="C25" s="157" t="s">
        <v>35</v>
      </c>
      <c r="D25" s="79" t="s">
        <v>478</v>
      </c>
      <c r="F25" s="78">
        <v>4</v>
      </c>
      <c r="G25" s="21">
        <v>5</v>
      </c>
      <c r="H25" s="32" t="s">
        <v>64</v>
      </c>
      <c r="I25" s="264">
        <v>5</v>
      </c>
      <c r="J25" s="238">
        <f t="shared" si="0"/>
        <v>20</v>
      </c>
      <c r="K25" s="264">
        <v>3</v>
      </c>
      <c r="L25" s="238">
        <f t="shared" si="1"/>
        <v>71.092437480817821</v>
      </c>
      <c r="M25" s="264">
        <v>1</v>
      </c>
      <c r="N25" s="238">
        <f t="shared" si="2"/>
        <v>134.94850021680094</v>
      </c>
      <c r="O25" s="264">
        <v>5</v>
      </c>
      <c r="P25" s="238">
        <f t="shared" si="3"/>
        <v>20</v>
      </c>
      <c r="Q25" s="26">
        <f t="shared" si="4"/>
        <v>246.04093769761874</v>
      </c>
      <c r="S25" s="151">
        <v>5</v>
      </c>
      <c r="T25" s="156" t="s">
        <v>300</v>
      </c>
      <c r="U25" s="169" t="s">
        <v>301</v>
      </c>
      <c r="V25" s="168" t="s">
        <v>487</v>
      </c>
      <c r="W25" s="151" t="s">
        <v>58</v>
      </c>
      <c r="X25" s="155">
        <v>14</v>
      </c>
      <c r="Y25" s="200"/>
      <c r="Z25" s="156">
        <v>4</v>
      </c>
      <c r="AA25" s="156">
        <v>5</v>
      </c>
      <c r="AB25" s="156">
        <v>5</v>
      </c>
      <c r="AC25" s="156">
        <v>5</v>
      </c>
    </row>
    <row r="26" spans="1:29" x14ac:dyDescent="0.25">
      <c r="A26" s="19">
        <v>24</v>
      </c>
      <c r="B26" s="81" t="s">
        <v>312</v>
      </c>
      <c r="C26" s="80" t="s">
        <v>107</v>
      </c>
      <c r="D26" s="79" t="s">
        <v>313</v>
      </c>
      <c r="F26" s="78">
        <v>5</v>
      </c>
      <c r="G26" s="21">
        <v>10</v>
      </c>
      <c r="H26" s="32" t="s">
        <v>59</v>
      </c>
      <c r="I26" s="264">
        <v>7</v>
      </c>
      <c r="J26" s="238">
        <f t="shared" si="0"/>
        <v>47.745097999287161</v>
      </c>
      <c r="K26" s="264" t="s">
        <v>25</v>
      </c>
      <c r="L26" s="238">
        <f t="shared" si="1"/>
        <v>10</v>
      </c>
      <c r="M26" s="264">
        <v>3</v>
      </c>
      <c r="N26" s="238">
        <f t="shared" si="2"/>
        <v>106.14393726401688</v>
      </c>
      <c r="O26" s="264">
        <v>5</v>
      </c>
      <c r="P26" s="238">
        <f t="shared" si="3"/>
        <v>75.051499783199063</v>
      </c>
      <c r="Q26" s="26">
        <f t="shared" si="4"/>
        <v>238.9405350465031</v>
      </c>
      <c r="S26" s="253">
        <v>1</v>
      </c>
      <c r="T26" s="254">
        <v>49</v>
      </c>
      <c r="U26" s="259" t="s">
        <v>341</v>
      </c>
      <c r="V26" s="256" t="s">
        <v>491</v>
      </c>
      <c r="W26" s="253" t="s">
        <v>61</v>
      </c>
      <c r="X26" s="257">
        <v>5</v>
      </c>
      <c r="Y26" s="258"/>
      <c r="Z26" s="254">
        <v>1</v>
      </c>
      <c r="AA26" s="254">
        <v>1</v>
      </c>
      <c r="AB26" s="254" t="s">
        <v>25</v>
      </c>
      <c r="AC26" s="254">
        <v>3</v>
      </c>
    </row>
    <row r="27" spans="1:29" x14ac:dyDescent="0.25">
      <c r="A27" s="19">
        <v>25</v>
      </c>
      <c r="B27" s="81" t="s">
        <v>233</v>
      </c>
      <c r="C27" s="80" t="s">
        <v>90</v>
      </c>
      <c r="D27" s="79" t="s">
        <v>185</v>
      </c>
      <c r="F27" s="78">
        <v>4</v>
      </c>
      <c r="G27" s="21">
        <v>4</v>
      </c>
      <c r="H27" s="32" t="s">
        <v>61</v>
      </c>
      <c r="I27" s="264">
        <v>2</v>
      </c>
      <c r="J27" s="238">
        <f t="shared" si="0"/>
        <v>90.051499783199063</v>
      </c>
      <c r="K27" s="264">
        <v>3</v>
      </c>
      <c r="L27" s="238">
        <f t="shared" si="1"/>
        <v>56.246936830414995</v>
      </c>
      <c r="M27" s="264">
        <v>2</v>
      </c>
      <c r="N27" s="238">
        <f t="shared" si="2"/>
        <v>90.051499783199063</v>
      </c>
      <c r="O27" s="264" t="s">
        <v>26</v>
      </c>
      <c r="P27" s="238">
        <f t="shared" si="3"/>
        <v>0</v>
      </c>
      <c r="Q27" s="26">
        <f t="shared" si="4"/>
        <v>236.34993639681312</v>
      </c>
      <c r="S27" s="253">
        <v>2</v>
      </c>
      <c r="T27" s="254" t="s">
        <v>320</v>
      </c>
      <c r="U27" s="259" t="s">
        <v>197</v>
      </c>
      <c r="V27" s="256" t="s">
        <v>490</v>
      </c>
      <c r="W27" s="253" t="s">
        <v>61</v>
      </c>
      <c r="X27" s="257">
        <v>7</v>
      </c>
      <c r="Y27" s="258"/>
      <c r="Z27" s="254" t="s">
        <v>26</v>
      </c>
      <c r="AA27" s="254" t="s">
        <v>25</v>
      </c>
      <c r="AB27" s="254">
        <v>1</v>
      </c>
      <c r="AC27" s="254">
        <v>1</v>
      </c>
    </row>
    <row r="28" spans="1:29" x14ac:dyDescent="0.25">
      <c r="A28" s="19">
        <v>26</v>
      </c>
      <c r="B28" s="81" t="s">
        <v>212</v>
      </c>
      <c r="C28" s="80" t="s">
        <v>122</v>
      </c>
      <c r="D28" s="79" t="s">
        <v>322</v>
      </c>
      <c r="F28" s="78">
        <v>5</v>
      </c>
      <c r="G28" s="21">
        <v>8</v>
      </c>
      <c r="H28" s="32" t="s">
        <v>63</v>
      </c>
      <c r="I28" s="264">
        <v>6</v>
      </c>
      <c r="J28" s="238">
        <f t="shared" si="0"/>
        <v>43.746936830414995</v>
      </c>
      <c r="K28" s="264">
        <v>8</v>
      </c>
      <c r="L28" s="238">
        <f t="shared" si="1"/>
        <v>12.5</v>
      </c>
      <c r="M28" s="264">
        <v>4</v>
      </c>
      <c r="N28" s="238">
        <f t="shared" si="2"/>
        <v>77.551499783199063</v>
      </c>
      <c r="O28" s="264">
        <v>4</v>
      </c>
      <c r="P28" s="238">
        <f t="shared" si="3"/>
        <v>77.551499783199063</v>
      </c>
      <c r="Q28" s="26">
        <f t="shared" si="4"/>
        <v>211.34993639681312</v>
      </c>
      <c r="S28" s="253">
        <v>3</v>
      </c>
      <c r="T28" s="254" t="s">
        <v>62</v>
      </c>
      <c r="U28" s="259" t="s">
        <v>101</v>
      </c>
      <c r="V28" s="256" t="s">
        <v>219</v>
      </c>
      <c r="W28" s="253" t="s">
        <v>61</v>
      </c>
      <c r="X28" s="257">
        <v>7</v>
      </c>
      <c r="Y28" s="258"/>
      <c r="Z28" s="254">
        <v>3</v>
      </c>
      <c r="AA28" s="263">
        <v>2</v>
      </c>
      <c r="AB28" s="254">
        <v>3</v>
      </c>
      <c r="AC28" s="254">
        <v>2</v>
      </c>
    </row>
    <row r="29" spans="1:29" x14ac:dyDescent="0.25">
      <c r="A29" s="19">
        <v>27</v>
      </c>
      <c r="B29" s="81" t="s">
        <v>493</v>
      </c>
      <c r="C29" s="101" t="s">
        <v>494</v>
      </c>
      <c r="D29" s="79" t="s">
        <v>173</v>
      </c>
      <c r="F29" s="78">
        <v>6</v>
      </c>
      <c r="G29" s="21">
        <v>10</v>
      </c>
      <c r="H29" s="32" t="s">
        <v>59</v>
      </c>
      <c r="I29" s="264">
        <v>8</v>
      </c>
      <c r="J29" s="238">
        <f t="shared" si="0"/>
        <v>34.845500650402819</v>
      </c>
      <c r="K29" s="264">
        <v>4</v>
      </c>
      <c r="L29" s="238">
        <f t="shared" si="1"/>
        <v>89.897000433601875</v>
      </c>
      <c r="M29" s="264">
        <v>9</v>
      </c>
      <c r="N29" s="238">
        <f t="shared" si="2"/>
        <v>22.287874528033758</v>
      </c>
      <c r="O29" s="264">
        <v>6</v>
      </c>
      <c r="P29" s="238">
        <f t="shared" si="3"/>
        <v>61.092437480817821</v>
      </c>
      <c r="Q29" s="26">
        <f t="shared" si="4"/>
        <v>208.12281309285626</v>
      </c>
      <c r="S29" s="253">
        <v>4</v>
      </c>
      <c r="T29" s="254" t="s">
        <v>233</v>
      </c>
      <c r="U29" s="259" t="s">
        <v>90</v>
      </c>
      <c r="V29" s="256" t="s">
        <v>185</v>
      </c>
      <c r="W29" s="253" t="s">
        <v>61</v>
      </c>
      <c r="X29" s="257">
        <v>7</v>
      </c>
      <c r="Y29" s="258"/>
      <c r="Z29" s="254">
        <v>2</v>
      </c>
      <c r="AA29" s="263">
        <v>3</v>
      </c>
      <c r="AB29" s="263">
        <v>2</v>
      </c>
      <c r="AC29" s="263" t="s">
        <v>26</v>
      </c>
    </row>
    <row r="30" spans="1:29" x14ac:dyDescent="0.25">
      <c r="A30" s="19">
        <v>28</v>
      </c>
      <c r="B30" s="81">
        <v>2</v>
      </c>
      <c r="C30" s="80" t="s">
        <v>507</v>
      </c>
      <c r="D30" s="79" t="s">
        <v>318</v>
      </c>
      <c r="F30" s="78">
        <v>3</v>
      </c>
      <c r="G30" s="21">
        <v>5</v>
      </c>
      <c r="H30" s="32" t="s">
        <v>317</v>
      </c>
      <c r="I30" s="264" t="s">
        <v>26</v>
      </c>
      <c r="J30" s="238">
        <f t="shared" si="0"/>
        <v>0</v>
      </c>
      <c r="K30" s="264" t="s">
        <v>26</v>
      </c>
      <c r="L30" s="238">
        <f t="shared" si="1"/>
        <v>0</v>
      </c>
      <c r="M30" s="264">
        <v>2</v>
      </c>
      <c r="N30" s="238">
        <f t="shared" si="2"/>
        <v>99.897000433601875</v>
      </c>
      <c r="O30" s="264">
        <v>2</v>
      </c>
      <c r="P30" s="238">
        <f t="shared" si="3"/>
        <v>99.897000433601875</v>
      </c>
      <c r="Q30" s="26">
        <f t="shared" si="4"/>
        <v>199.79400086720375</v>
      </c>
      <c r="S30" s="151">
        <v>1</v>
      </c>
      <c r="T30" s="156">
        <v>577</v>
      </c>
      <c r="U30" s="169" t="s">
        <v>103</v>
      </c>
      <c r="V30" s="168" t="s">
        <v>503</v>
      </c>
      <c r="W30" s="151" t="s">
        <v>59</v>
      </c>
      <c r="X30" s="155">
        <v>4</v>
      </c>
      <c r="Y30" s="200"/>
      <c r="Z30" s="156">
        <v>1</v>
      </c>
      <c r="AA30" s="156">
        <v>1</v>
      </c>
      <c r="AB30" s="156">
        <v>6</v>
      </c>
      <c r="AC30" s="156">
        <v>2</v>
      </c>
    </row>
    <row r="31" spans="1:29" x14ac:dyDescent="0.25">
      <c r="A31" s="19">
        <v>29</v>
      </c>
      <c r="B31" s="81">
        <v>125</v>
      </c>
      <c r="C31" s="157" t="s">
        <v>108</v>
      </c>
      <c r="D31" s="79" t="s">
        <v>502</v>
      </c>
      <c r="F31" s="78">
        <v>7</v>
      </c>
      <c r="G31" s="21">
        <v>10</v>
      </c>
      <c r="H31" s="32" t="s">
        <v>59</v>
      </c>
      <c r="I31" s="264">
        <v>5</v>
      </c>
      <c r="J31" s="238">
        <f t="shared" si="0"/>
        <v>75.051499783199063</v>
      </c>
      <c r="K31" s="264">
        <v>5</v>
      </c>
      <c r="L31" s="238">
        <f t="shared" si="1"/>
        <v>75.051499783199063</v>
      </c>
      <c r="M31" s="264">
        <v>10</v>
      </c>
      <c r="N31" s="238">
        <f t="shared" si="2"/>
        <v>10</v>
      </c>
      <c r="O31" s="264">
        <v>8</v>
      </c>
      <c r="P31" s="238">
        <f t="shared" si="3"/>
        <v>34.845500650402819</v>
      </c>
      <c r="Q31" s="26">
        <f t="shared" si="4"/>
        <v>194.94850021680094</v>
      </c>
      <c r="S31" s="151">
        <v>2</v>
      </c>
      <c r="T31" s="152">
        <v>115</v>
      </c>
      <c r="U31" s="153" t="s">
        <v>175</v>
      </c>
      <c r="V31" s="154" t="s">
        <v>356</v>
      </c>
      <c r="W31" s="151" t="s">
        <v>59</v>
      </c>
      <c r="X31" s="155">
        <v>5</v>
      </c>
      <c r="Y31" s="200"/>
      <c r="Z31" s="156">
        <v>2</v>
      </c>
      <c r="AA31" s="156">
        <v>2</v>
      </c>
      <c r="AB31" s="156">
        <v>4</v>
      </c>
      <c r="AC31" s="156">
        <v>1</v>
      </c>
    </row>
    <row r="32" spans="1:29" x14ac:dyDescent="0.25">
      <c r="A32" s="19">
        <v>30</v>
      </c>
      <c r="B32" s="81">
        <v>4595</v>
      </c>
      <c r="C32" s="80" t="s">
        <v>188</v>
      </c>
      <c r="D32" s="79" t="s">
        <v>481</v>
      </c>
      <c r="F32" s="78">
        <v>6</v>
      </c>
      <c r="G32" s="21">
        <v>8</v>
      </c>
      <c r="H32" s="32" t="s">
        <v>63</v>
      </c>
      <c r="I32" s="264">
        <v>5</v>
      </c>
      <c r="J32" s="238">
        <f t="shared" si="0"/>
        <v>60.205999132796236</v>
      </c>
      <c r="K32" s="264">
        <v>7</v>
      </c>
      <c r="L32" s="238">
        <f t="shared" si="1"/>
        <v>27.899597348884335</v>
      </c>
      <c r="M32" s="264">
        <v>6</v>
      </c>
      <c r="N32" s="238">
        <f t="shared" si="2"/>
        <v>43.746936830414995</v>
      </c>
      <c r="O32" s="264">
        <v>5</v>
      </c>
      <c r="P32" s="238">
        <f t="shared" si="3"/>
        <v>60.205999132796236</v>
      </c>
      <c r="Q32" s="26">
        <f t="shared" si="4"/>
        <v>192.0585324448918</v>
      </c>
      <c r="S32" s="151">
        <v>3</v>
      </c>
      <c r="T32" s="152" t="s">
        <v>223</v>
      </c>
      <c r="U32" s="153" t="s">
        <v>495</v>
      </c>
      <c r="V32" s="154" t="s">
        <v>496</v>
      </c>
      <c r="W32" s="151" t="s">
        <v>59</v>
      </c>
      <c r="X32" s="155">
        <v>6.3</v>
      </c>
      <c r="Y32" s="200"/>
      <c r="Z32" s="156">
        <v>3</v>
      </c>
      <c r="AA32" s="156">
        <v>2.2999999999999998</v>
      </c>
      <c r="AB32" s="156">
        <v>1</v>
      </c>
      <c r="AC32" s="156">
        <v>3</v>
      </c>
    </row>
    <row r="33" spans="1:29" x14ac:dyDescent="0.25">
      <c r="A33" s="19">
        <v>31</v>
      </c>
      <c r="B33" s="81">
        <v>376</v>
      </c>
      <c r="C33" s="80" t="s">
        <v>314</v>
      </c>
      <c r="D33" s="79" t="s">
        <v>315</v>
      </c>
      <c r="F33" s="78">
        <v>9</v>
      </c>
      <c r="G33" s="21">
        <v>10</v>
      </c>
      <c r="H33" s="32" t="s">
        <v>59</v>
      </c>
      <c r="I33" s="264">
        <v>6</v>
      </c>
      <c r="J33" s="238">
        <f t="shared" si="0"/>
        <v>61.092437480817821</v>
      </c>
      <c r="K33" s="264">
        <v>6</v>
      </c>
      <c r="L33" s="238">
        <f t="shared" si="1"/>
        <v>61.092437480817821</v>
      </c>
      <c r="M33" s="264">
        <v>8</v>
      </c>
      <c r="N33" s="238">
        <f t="shared" si="2"/>
        <v>34.845500650402819</v>
      </c>
      <c r="O33" s="264">
        <v>9</v>
      </c>
      <c r="P33" s="238">
        <f t="shared" si="3"/>
        <v>22.287874528033758</v>
      </c>
      <c r="Q33" s="26">
        <f t="shared" si="4"/>
        <v>179.31825014007222</v>
      </c>
      <c r="S33" s="151">
        <v>4</v>
      </c>
      <c r="T33" s="156">
        <v>118</v>
      </c>
      <c r="U33" s="169" t="s">
        <v>500</v>
      </c>
      <c r="V33" s="168" t="s">
        <v>501</v>
      </c>
      <c r="W33" s="151" t="s">
        <v>59</v>
      </c>
      <c r="X33" s="155">
        <v>11</v>
      </c>
      <c r="Y33" s="200"/>
      <c r="Z33" s="156">
        <v>4</v>
      </c>
      <c r="AA33" s="156">
        <v>3</v>
      </c>
      <c r="AB33" s="156">
        <v>7</v>
      </c>
      <c r="AC33" s="156">
        <v>4</v>
      </c>
    </row>
    <row r="34" spans="1:29" x14ac:dyDescent="0.25">
      <c r="A34" s="19">
        <v>32</v>
      </c>
      <c r="B34" s="81">
        <v>62</v>
      </c>
      <c r="C34" s="80" t="s">
        <v>109</v>
      </c>
      <c r="D34" s="79" t="s">
        <v>492</v>
      </c>
      <c r="F34" s="78">
        <v>8</v>
      </c>
      <c r="G34" s="21">
        <v>10</v>
      </c>
      <c r="H34" s="32" t="s">
        <v>59</v>
      </c>
      <c r="I34" s="264" t="s">
        <v>27</v>
      </c>
      <c r="J34" s="238">
        <f t="shared" si="0"/>
        <v>0</v>
      </c>
      <c r="K34" s="264">
        <v>7</v>
      </c>
      <c r="L34" s="238">
        <f t="shared" si="1"/>
        <v>47.745097999287161</v>
      </c>
      <c r="M34" s="264">
        <v>5</v>
      </c>
      <c r="N34" s="238">
        <f t="shared" si="2"/>
        <v>75.051499783199063</v>
      </c>
      <c r="O34" s="264">
        <v>7</v>
      </c>
      <c r="P34" s="238">
        <f t="shared" si="3"/>
        <v>47.745097999287161</v>
      </c>
      <c r="Q34" s="26">
        <f t="shared" si="4"/>
        <v>170.5416957817734</v>
      </c>
      <c r="S34" s="151">
        <v>5</v>
      </c>
      <c r="T34" s="152" t="s">
        <v>312</v>
      </c>
      <c r="U34" s="153" t="s">
        <v>107</v>
      </c>
      <c r="V34" s="154" t="s">
        <v>313</v>
      </c>
      <c r="W34" s="151" t="s">
        <v>59</v>
      </c>
      <c r="X34" s="155">
        <v>15</v>
      </c>
      <c r="Y34" s="200"/>
      <c r="Z34" s="156">
        <v>7</v>
      </c>
      <c r="AA34" s="156" t="s">
        <v>25</v>
      </c>
      <c r="AB34" s="156">
        <v>3</v>
      </c>
      <c r="AC34" s="156">
        <v>5</v>
      </c>
    </row>
    <row r="35" spans="1:29" x14ac:dyDescent="0.25">
      <c r="A35" s="19">
        <v>33</v>
      </c>
      <c r="B35" s="81" t="s">
        <v>497</v>
      </c>
      <c r="C35" s="80" t="s">
        <v>498</v>
      </c>
      <c r="D35" s="79" t="s">
        <v>499</v>
      </c>
      <c r="F35" s="78">
        <v>10</v>
      </c>
      <c r="G35" s="21">
        <v>10</v>
      </c>
      <c r="H35" s="32" t="s">
        <v>59</v>
      </c>
      <c r="I35" s="264">
        <v>9</v>
      </c>
      <c r="J35" s="238">
        <f t="shared" si="0"/>
        <v>22.287874528033758</v>
      </c>
      <c r="K35" s="264" t="s">
        <v>25</v>
      </c>
      <c r="L35" s="238">
        <f t="shared" si="1"/>
        <v>10</v>
      </c>
      <c r="M35" s="264">
        <v>2</v>
      </c>
      <c r="N35" s="238">
        <f t="shared" si="2"/>
        <v>124.94850021680094</v>
      </c>
      <c r="O35" s="264">
        <v>10</v>
      </c>
      <c r="P35" s="238">
        <f t="shared" si="3"/>
        <v>10</v>
      </c>
      <c r="Q35" s="26">
        <f t="shared" si="4"/>
        <v>167.23637474483468</v>
      </c>
      <c r="S35" s="151">
        <v>6</v>
      </c>
      <c r="T35" s="152" t="s">
        <v>493</v>
      </c>
      <c r="U35" s="153" t="s">
        <v>494</v>
      </c>
      <c r="V35" s="154" t="s">
        <v>173</v>
      </c>
      <c r="W35" s="151" t="s">
        <v>59</v>
      </c>
      <c r="X35" s="155">
        <v>18</v>
      </c>
      <c r="Y35" s="200"/>
      <c r="Z35" s="156">
        <v>8</v>
      </c>
      <c r="AA35" s="156">
        <v>4</v>
      </c>
      <c r="AB35" s="156">
        <v>9</v>
      </c>
      <c r="AC35" s="156">
        <v>6</v>
      </c>
    </row>
    <row r="36" spans="1:29" x14ac:dyDescent="0.25">
      <c r="A36" s="19">
        <v>34</v>
      </c>
      <c r="B36" s="81" t="s">
        <v>330</v>
      </c>
      <c r="C36" s="80" t="s">
        <v>333</v>
      </c>
      <c r="D36" s="79" t="s">
        <v>472</v>
      </c>
      <c r="F36" s="78">
        <v>4</v>
      </c>
      <c r="G36" s="21">
        <v>5</v>
      </c>
      <c r="H36" s="32" t="s">
        <v>317</v>
      </c>
      <c r="I36" s="264" t="s">
        <v>26</v>
      </c>
      <c r="J36" s="238">
        <f t="shared" si="0"/>
        <v>0</v>
      </c>
      <c r="K36" s="264" t="s">
        <v>26</v>
      </c>
      <c r="L36" s="238">
        <f t="shared" si="1"/>
        <v>0</v>
      </c>
      <c r="M36" s="264">
        <v>1</v>
      </c>
      <c r="N36" s="238">
        <f t="shared" si="2"/>
        <v>134.94850021680094</v>
      </c>
      <c r="O36" s="264">
        <v>5</v>
      </c>
      <c r="P36" s="238">
        <f t="shared" si="3"/>
        <v>20</v>
      </c>
      <c r="Q36" s="26">
        <f t="shared" si="4"/>
        <v>154.94850021680094</v>
      </c>
      <c r="S36" s="151">
        <v>7</v>
      </c>
      <c r="T36" s="156">
        <v>125</v>
      </c>
      <c r="U36" s="169" t="s">
        <v>108</v>
      </c>
      <c r="V36" s="168" t="s">
        <v>502</v>
      </c>
      <c r="W36" s="151" t="s">
        <v>59</v>
      </c>
      <c r="X36" s="155">
        <v>18</v>
      </c>
      <c r="Y36" s="200"/>
      <c r="Z36" s="156">
        <v>5</v>
      </c>
      <c r="AA36" s="156">
        <v>5</v>
      </c>
      <c r="AB36" s="156">
        <v>10</v>
      </c>
      <c r="AC36" s="156">
        <v>8</v>
      </c>
    </row>
    <row r="37" spans="1:29" x14ac:dyDescent="0.25">
      <c r="A37" s="19">
        <v>35</v>
      </c>
      <c r="B37" s="81" t="s">
        <v>217</v>
      </c>
      <c r="C37" s="80" t="s">
        <v>135</v>
      </c>
      <c r="D37" s="79" t="s">
        <v>302</v>
      </c>
      <c r="F37" s="78">
        <v>4</v>
      </c>
      <c r="G37" s="21">
        <v>5</v>
      </c>
      <c r="H37" s="32" t="s">
        <v>58</v>
      </c>
      <c r="I37" s="264">
        <v>5</v>
      </c>
      <c r="J37" s="238">
        <f t="shared" si="0"/>
        <v>20</v>
      </c>
      <c r="K37" s="264">
        <v>4</v>
      </c>
      <c r="L37" s="238">
        <f t="shared" si="1"/>
        <v>44.845500650402819</v>
      </c>
      <c r="M37" s="264">
        <v>4</v>
      </c>
      <c r="N37" s="238">
        <f t="shared" si="2"/>
        <v>44.845500650402819</v>
      </c>
      <c r="O37" s="264">
        <v>4</v>
      </c>
      <c r="P37" s="238">
        <f t="shared" si="3"/>
        <v>44.845500650402819</v>
      </c>
      <c r="Q37" s="26">
        <f t="shared" si="4"/>
        <v>154.53650195120844</v>
      </c>
      <c r="S37" s="151">
        <v>8</v>
      </c>
      <c r="T37" s="156">
        <v>62</v>
      </c>
      <c r="U37" s="169" t="s">
        <v>109</v>
      </c>
      <c r="V37" s="168" t="s">
        <v>492</v>
      </c>
      <c r="W37" s="151" t="s">
        <v>59</v>
      </c>
      <c r="X37" s="155">
        <v>19</v>
      </c>
      <c r="Y37" s="200"/>
      <c r="Z37" s="156" t="s">
        <v>27</v>
      </c>
      <c r="AA37" s="156">
        <v>7</v>
      </c>
      <c r="AB37" s="156">
        <v>5</v>
      </c>
      <c r="AC37" s="156">
        <v>7</v>
      </c>
    </row>
    <row r="38" spans="1:29" x14ac:dyDescent="0.25">
      <c r="A38" s="19">
        <v>36</v>
      </c>
      <c r="B38" s="81">
        <v>9</v>
      </c>
      <c r="C38" s="80" t="s">
        <v>354</v>
      </c>
      <c r="D38" s="79" t="s">
        <v>473</v>
      </c>
      <c r="F38" s="78">
        <v>5</v>
      </c>
      <c r="G38" s="21">
        <v>5</v>
      </c>
      <c r="H38" s="32" t="s">
        <v>317</v>
      </c>
      <c r="I38" s="264" t="s">
        <v>26</v>
      </c>
      <c r="J38" s="238">
        <f t="shared" si="0"/>
        <v>0</v>
      </c>
      <c r="K38" s="264">
        <v>3</v>
      </c>
      <c r="L38" s="238">
        <f t="shared" si="1"/>
        <v>71.092437480817821</v>
      </c>
      <c r="M38" s="264" t="s">
        <v>25</v>
      </c>
      <c r="N38" s="238">
        <f t="shared" si="2"/>
        <v>20</v>
      </c>
      <c r="O38" s="264">
        <v>4</v>
      </c>
      <c r="P38" s="238">
        <f t="shared" si="3"/>
        <v>44.845500650402819</v>
      </c>
      <c r="Q38" s="26">
        <f t="shared" si="4"/>
        <v>135.93793813122065</v>
      </c>
      <c r="S38" s="151">
        <v>9</v>
      </c>
      <c r="T38" s="156">
        <v>376</v>
      </c>
      <c r="U38" s="169" t="s">
        <v>314</v>
      </c>
      <c r="V38" s="168" t="s">
        <v>315</v>
      </c>
      <c r="W38" s="151" t="s">
        <v>59</v>
      </c>
      <c r="X38" s="155">
        <v>20</v>
      </c>
      <c r="Y38" s="200"/>
      <c r="Z38" s="156">
        <v>6</v>
      </c>
      <c r="AA38" s="156">
        <v>6</v>
      </c>
      <c r="AB38" s="156">
        <v>8</v>
      </c>
      <c r="AC38" s="156">
        <v>9</v>
      </c>
    </row>
    <row r="39" spans="1:29" x14ac:dyDescent="0.25">
      <c r="A39" s="19">
        <v>37</v>
      </c>
      <c r="B39" s="81" t="s">
        <v>436</v>
      </c>
      <c r="C39" s="80" t="s">
        <v>309</v>
      </c>
      <c r="D39" s="79" t="s">
        <v>310</v>
      </c>
      <c r="F39" s="78">
        <v>5</v>
      </c>
      <c r="G39" s="21">
        <v>5</v>
      </c>
      <c r="H39" s="32" t="s">
        <v>64</v>
      </c>
      <c r="I39" s="264">
        <v>4</v>
      </c>
      <c r="J39" s="238">
        <f t="shared" si="0"/>
        <v>44.845500650402819</v>
      </c>
      <c r="K39" s="264" t="s">
        <v>26</v>
      </c>
      <c r="L39" s="238">
        <f t="shared" si="1"/>
        <v>0</v>
      </c>
      <c r="M39" s="264">
        <v>4</v>
      </c>
      <c r="N39" s="238">
        <f t="shared" si="2"/>
        <v>44.845500650402819</v>
      </c>
      <c r="O39" s="264">
        <v>4</v>
      </c>
      <c r="P39" s="238">
        <f t="shared" si="3"/>
        <v>44.845500650402819</v>
      </c>
      <c r="Q39" s="26">
        <f t="shared" si="4"/>
        <v>134.53650195120846</v>
      </c>
      <c r="S39" s="151">
        <v>10</v>
      </c>
      <c r="T39" s="156" t="s">
        <v>497</v>
      </c>
      <c r="U39" s="169" t="s">
        <v>498</v>
      </c>
      <c r="V39" s="168" t="s">
        <v>499</v>
      </c>
      <c r="W39" s="151" t="s">
        <v>59</v>
      </c>
      <c r="X39" s="155">
        <v>21</v>
      </c>
      <c r="Y39" s="200"/>
      <c r="Z39" s="201">
        <v>9</v>
      </c>
      <c r="AA39" s="201" t="s">
        <v>25</v>
      </c>
      <c r="AB39" s="156">
        <v>2</v>
      </c>
      <c r="AC39" s="156">
        <v>10</v>
      </c>
    </row>
    <row r="40" spans="1:29" x14ac:dyDescent="0.25">
      <c r="A40" s="19">
        <v>38</v>
      </c>
      <c r="B40" s="81" t="s">
        <v>485</v>
      </c>
      <c r="C40" s="80" t="s">
        <v>123</v>
      </c>
      <c r="D40" s="79" t="s">
        <v>486</v>
      </c>
      <c r="F40" s="78">
        <v>7</v>
      </c>
      <c r="G40" s="21">
        <v>8</v>
      </c>
      <c r="H40" s="32" t="s">
        <v>63</v>
      </c>
      <c r="I40" s="264" t="s">
        <v>26</v>
      </c>
      <c r="J40" s="238">
        <f t="shared" si="0"/>
        <v>0</v>
      </c>
      <c r="K40" s="264">
        <v>6</v>
      </c>
      <c r="L40" s="238">
        <f t="shared" si="1"/>
        <v>43.746936830414995</v>
      </c>
      <c r="M40" s="264">
        <v>7</v>
      </c>
      <c r="N40" s="238">
        <f t="shared" si="2"/>
        <v>27.899597348884335</v>
      </c>
      <c r="O40" s="264">
        <v>6</v>
      </c>
      <c r="P40" s="238">
        <f t="shared" si="3"/>
        <v>43.746936830414995</v>
      </c>
      <c r="Q40" s="26">
        <f t="shared" si="4"/>
        <v>115.39347100971432</v>
      </c>
      <c r="S40" s="253">
        <v>1</v>
      </c>
      <c r="T40" s="254" t="s">
        <v>144</v>
      </c>
      <c r="U40" s="259" t="s">
        <v>147</v>
      </c>
      <c r="V40" s="256" t="s">
        <v>182</v>
      </c>
      <c r="W40" s="253" t="s">
        <v>60</v>
      </c>
      <c r="X40" s="257">
        <v>3</v>
      </c>
      <c r="Y40" s="258"/>
      <c r="Z40" s="254">
        <v>1</v>
      </c>
      <c r="AA40" s="254">
        <v>2</v>
      </c>
      <c r="AB40" s="254">
        <v>1</v>
      </c>
      <c r="AC40" s="254">
        <v>1</v>
      </c>
    </row>
    <row r="41" spans="1:29" x14ac:dyDescent="0.25">
      <c r="A41" s="19">
        <v>39</v>
      </c>
      <c r="B41" s="81" t="s">
        <v>323</v>
      </c>
      <c r="C41" s="80" t="s">
        <v>324</v>
      </c>
      <c r="D41" s="79" t="s">
        <v>325</v>
      </c>
      <c r="F41" s="78">
        <v>8</v>
      </c>
      <c r="G41" s="21">
        <v>8</v>
      </c>
      <c r="H41" s="32" t="s">
        <v>63</v>
      </c>
      <c r="I41" s="264">
        <v>7</v>
      </c>
      <c r="J41" s="238">
        <f t="shared" si="0"/>
        <v>27.899597348884335</v>
      </c>
      <c r="K41" s="264">
        <v>5</v>
      </c>
      <c r="L41" s="238">
        <f t="shared" si="1"/>
        <v>60.205999132796236</v>
      </c>
      <c r="M41" s="264" t="s">
        <v>25</v>
      </c>
      <c r="N41" s="238">
        <f t="shared" si="2"/>
        <v>12.5</v>
      </c>
      <c r="O41" s="264">
        <v>8</v>
      </c>
      <c r="P41" s="238">
        <f t="shared" si="3"/>
        <v>12.5</v>
      </c>
      <c r="Q41" s="26">
        <f t="shared" si="4"/>
        <v>113.10559648168058</v>
      </c>
      <c r="S41" s="253">
        <v>2</v>
      </c>
      <c r="T41" s="254" t="s">
        <v>128</v>
      </c>
      <c r="U41" s="259" t="s">
        <v>178</v>
      </c>
      <c r="V41" s="256" t="s">
        <v>311</v>
      </c>
      <c r="W41" s="253" t="s">
        <v>60</v>
      </c>
      <c r="X41" s="257">
        <v>5</v>
      </c>
      <c r="Y41" s="258"/>
      <c r="Z41" s="263">
        <v>2</v>
      </c>
      <c r="AA41" s="254">
        <v>1</v>
      </c>
      <c r="AB41" s="254" t="s">
        <v>25</v>
      </c>
      <c r="AC41" s="254">
        <v>2</v>
      </c>
    </row>
    <row r="42" spans="1:29" x14ac:dyDescent="0.25">
      <c r="A42" s="19">
        <v>40</v>
      </c>
      <c r="B42" s="81" t="s">
        <v>326</v>
      </c>
      <c r="C42" s="80" t="s">
        <v>327</v>
      </c>
      <c r="D42" s="79" t="s">
        <v>328</v>
      </c>
      <c r="F42" s="78">
        <v>4</v>
      </c>
      <c r="G42" s="21">
        <v>5</v>
      </c>
      <c r="H42" s="32" t="s">
        <v>60</v>
      </c>
      <c r="I42" s="264" t="s">
        <v>26</v>
      </c>
      <c r="J42" s="238">
        <f t="shared" si="0"/>
        <v>0</v>
      </c>
      <c r="K42" s="264">
        <v>4</v>
      </c>
      <c r="L42" s="238">
        <f t="shared" si="1"/>
        <v>44.845500650402819</v>
      </c>
      <c r="M42" s="264" t="s">
        <v>25</v>
      </c>
      <c r="N42" s="238">
        <f t="shared" si="2"/>
        <v>20</v>
      </c>
      <c r="O42" s="264">
        <v>4</v>
      </c>
      <c r="P42" s="238">
        <f t="shared" si="3"/>
        <v>44.845500650402819</v>
      </c>
      <c r="Q42" s="26">
        <f t="shared" si="4"/>
        <v>109.69100130080564</v>
      </c>
      <c r="S42" s="253">
        <v>3</v>
      </c>
      <c r="T42" s="254" t="s">
        <v>506</v>
      </c>
      <c r="U42" s="259" t="s">
        <v>329</v>
      </c>
      <c r="V42" s="256" t="s">
        <v>187</v>
      </c>
      <c r="W42" s="253" t="s">
        <v>60</v>
      </c>
      <c r="X42" s="257">
        <v>8</v>
      </c>
      <c r="Y42" s="258"/>
      <c r="Z42" s="254">
        <v>3</v>
      </c>
      <c r="AA42" s="254">
        <v>3</v>
      </c>
      <c r="AB42" s="254">
        <v>2</v>
      </c>
      <c r="AC42" s="254">
        <v>5</v>
      </c>
    </row>
    <row r="43" spans="1:29" x14ac:dyDescent="0.25">
      <c r="A43" s="19">
        <v>41</v>
      </c>
      <c r="B43" s="81" t="s">
        <v>300</v>
      </c>
      <c r="C43" s="80" t="s">
        <v>301</v>
      </c>
      <c r="D43" s="79" t="s">
        <v>487</v>
      </c>
      <c r="F43" s="78">
        <v>5</v>
      </c>
      <c r="G43" s="21">
        <v>5</v>
      </c>
      <c r="H43" s="32" t="s">
        <v>58</v>
      </c>
      <c r="I43" s="264">
        <v>4</v>
      </c>
      <c r="J43" s="238">
        <f t="shared" si="0"/>
        <v>44.845500650402819</v>
      </c>
      <c r="K43" s="264">
        <v>5</v>
      </c>
      <c r="L43" s="238">
        <f t="shared" si="1"/>
        <v>20</v>
      </c>
      <c r="M43" s="264">
        <v>5</v>
      </c>
      <c r="N43" s="238">
        <f t="shared" si="2"/>
        <v>20</v>
      </c>
      <c r="O43" s="264">
        <v>5</v>
      </c>
      <c r="P43" s="238">
        <f t="shared" si="3"/>
        <v>20</v>
      </c>
      <c r="Q43" s="26">
        <f t="shared" si="4"/>
        <v>104.84550065040281</v>
      </c>
      <c r="S43" s="253">
        <v>4</v>
      </c>
      <c r="T43" s="254" t="s">
        <v>326</v>
      </c>
      <c r="U43" s="259" t="s">
        <v>327</v>
      </c>
      <c r="V43" s="256" t="s">
        <v>328</v>
      </c>
      <c r="W43" s="253" t="s">
        <v>60</v>
      </c>
      <c r="X43" s="257">
        <v>14</v>
      </c>
      <c r="Y43" s="258"/>
      <c r="Z43" s="254" t="s">
        <v>26</v>
      </c>
      <c r="AA43" s="254">
        <v>4</v>
      </c>
      <c r="AB43" s="254" t="s">
        <v>25</v>
      </c>
      <c r="AC43" s="254">
        <v>4</v>
      </c>
    </row>
    <row r="44" spans="1:29" x14ac:dyDescent="0.25">
      <c r="A44" s="19">
        <v>42</v>
      </c>
      <c r="B44" s="81" t="s">
        <v>504</v>
      </c>
      <c r="C44" s="101" t="s">
        <v>316</v>
      </c>
      <c r="D44" s="79" t="s">
        <v>505</v>
      </c>
      <c r="F44" s="78">
        <v>5</v>
      </c>
      <c r="G44" s="21">
        <v>5</v>
      </c>
      <c r="H44" s="32" t="s">
        <v>60</v>
      </c>
      <c r="I44" s="264" t="s">
        <v>26</v>
      </c>
      <c r="J44" s="238">
        <f t="shared" si="0"/>
        <v>0</v>
      </c>
      <c r="K44" s="264" t="s">
        <v>26</v>
      </c>
      <c r="L44" s="238">
        <f t="shared" si="1"/>
        <v>0</v>
      </c>
      <c r="M44" s="264" t="s">
        <v>26</v>
      </c>
      <c r="N44" s="238">
        <f t="shared" si="2"/>
        <v>0</v>
      </c>
      <c r="O44" s="264">
        <v>3</v>
      </c>
      <c r="P44" s="238">
        <f t="shared" si="3"/>
        <v>71.092437480817821</v>
      </c>
      <c r="Q44" s="26">
        <f t="shared" si="4"/>
        <v>71.092437480817821</v>
      </c>
      <c r="S44" s="253">
        <v>5</v>
      </c>
      <c r="T44" s="254" t="s">
        <v>504</v>
      </c>
      <c r="U44" s="259" t="s">
        <v>316</v>
      </c>
      <c r="V44" s="256" t="s">
        <v>505</v>
      </c>
      <c r="W44" s="253" t="s">
        <v>60</v>
      </c>
      <c r="X44" s="257">
        <v>15</v>
      </c>
      <c r="Y44" s="258"/>
      <c r="Z44" s="254" t="s">
        <v>26</v>
      </c>
      <c r="AA44" s="254" t="s">
        <v>26</v>
      </c>
      <c r="AB44" s="254" t="s">
        <v>26</v>
      </c>
      <c r="AC44" s="254">
        <v>3</v>
      </c>
    </row>
    <row r="45" spans="1:29" x14ac:dyDescent="0.25">
      <c r="J45" s="25"/>
      <c r="K4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W45" s="180"/>
      <c r="X45" s="180"/>
      <c r="Y45" s="60"/>
      <c r="Z45"/>
      <c r="AA45"/>
      <c r="AB45"/>
      <c r="AC45"/>
    </row>
    <row r="46" spans="1:29" x14ac:dyDescent="0.25">
      <c r="J46" s="25"/>
      <c r="K46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W46" s="180"/>
      <c r="X46" s="180"/>
      <c r="Y46" s="60"/>
      <c r="Z46"/>
      <c r="AA46"/>
      <c r="AB46"/>
      <c r="AC46"/>
    </row>
    <row r="47" spans="1:29" x14ac:dyDescent="0.25">
      <c r="J47"/>
      <c r="K47" s="175"/>
      <c r="L47" s="175"/>
      <c r="M47" s="175"/>
      <c r="N47" s="175"/>
      <c r="O47" s="175"/>
      <c r="P47" s="175"/>
      <c r="Q47" s="175"/>
      <c r="R47" s="175"/>
      <c r="S47" s="180"/>
      <c r="T47" s="180"/>
      <c r="U47" s="60"/>
      <c r="V47"/>
      <c r="W47"/>
      <c r="X47"/>
      <c r="Y47"/>
      <c r="Z47"/>
      <c r="AA47"/>
      <c r="AB47"/>
      <c r="AC47"/>
    </row>
    <row r="48" spans="1:29" x14ac:dyDescent="0.25">
      <c r="J48"/>
      <c r="K48" s="175"/>
      <c r="L48" s="175"/>
      <c r="M48" s="175"/>
      <c r="N48" s="175"/>
      <c r="O48" s="175"/>
      <c r="P48" s="175"/>
      <c r="Q48" s="175"/>
      <c r="R48" s="175"/>
      <c r="S48" s="180"/>
      <c r="T48" s="180"/>
      <c r="U48" s="60"/>
      <c r="V48"/>
      <c r="W48"/>
      <c r="X48"/>
      <c r="Y48"/>
      <c r="Z48"/>
      <c r="AA48"/>
      <c r="AB48"/>
      <c r="AC48"/>
    </row>
    <row r="49" spans="10:29" x14ac:dyDescent="0.25">
      <c r="J49"/>
      <c r="K49" s="175"/>
      <c r="L49" s="175"/>
      <c r="M49" s="175"/>
      <c r="N49" s="175"/>
      <c r="O49" s="175"/>
      <c r="P49" s="175"/>
      <c r="Q49" s="175"/>
      <c r="R49" s="175"/>
      <c r="S49" s="180"/>
      <c r="T49" s="180"/>
      <c r="U49" s="60"/>
      <c r="V49"/>
      <c r="W49"/>
      <c r="X49"/>
      <c r="Y49"/>
      <c r="Z49"/>
      <c r="AA49"/>
      <c r="AB49"/>
      <c r="AC49"/>
    </row>
    <row r="50" spans="10:29" x14ac:dyDescent="0.25">
      <c r="J50"/>
      <c r="K50" s="175"/>
      <c r="L50" s="175"/>
      <c r="M50" s="175"/>
      <c r="N50" s="175"/>
      <c r="O50" s="175"/>
      <c r="P50" s="175"/>
      <c r="Q50" s="175"/>
      <c r="R50" s="175"/>
      <c r="S50" s="180"/>
      <c r="T50" s="180"/>
      <c r="U50" s="60"/>
      <c r="V50"/>
      <c r="W50"/>
      <c r="X50"/>
      <c r="Y50"/>
      <c r="Z50"/>
      <c r="AA50"/>
      <c r="AB50"/>
      <c r="AC50"/>
    </row>
    <row r="51" spans="10:29" x14ac:dyDescent="0.25">
      <c r="J51"/>
      <c r="K51" s="175"/>
      <c r="L51" s="175"/>
      <c r="M51" s="175"/>
      <c r="N51" s="175"/>
      <c r="O51" s="175"/>
      <c r="P51" s="175"/>
      <c r="Q51" s="175"/>
      <c r="R51" s="175"/>
      <c r="S51" s="180"/>
      <c r="T51" s="180"/>
      <c r="U51" s="60"/>
      <c r="V51"/>
      <c r="W51"/>
      <c r="X51"/>
      <c r="Y51"/>
      <c r="Z51"/>
      <c r="AA51"/>
      <c r="AB51"/>
      <c r="AC51"/>
    </row>
    <row r="52" spans="10:29" x14ac:dyDescent="0.25">
      <c r="J52"/>
      <c r="K52" s="175"/>
      <c r="L52" s="175"/>
      <c r="M52" s="175"/>
      <c r="N52" s="175"/>
      <c r="O52" s="175"/>
      <c r="P52" s="175"/>
      <c r="Q52" s="175"/>
      <c r="R52" s="175"/>
      <c r="S52" s="180"/>
      <c r="T52" s="180"/>
      <c r="U52" s="60"/>
      <c r="V52"/>
      <c r="W52"/>
      <c r="X52"/>
      <c r="Y52"/>
      <c r="Z52"/>
      <c r="AA52"/>
      <c r="AB52"/>
      <c r="AC52"/>
    </row>
    <row r="53" spans="10:29" x14ac:dyDescent="0.25">
      <c r="J53"/>
      <c r="K53" s="175"/>
      <c r="L53" s="175"/>
      <c r="M53" s="175"/>
      <c r="N53" s="175"/>
      <c r="O53" s="175"/>
      <c r="P53" s="175"/>
      <c r="Q53" s="175"/>
      <c r="R53" s="175"/>
      <c r="S53" s="180"/>
      <c r="T53" s="180"/>
      <c r="U53" s="60"/>
      <c r="V53"/>
      <c r="W53"/>
      <c r="X53"/>
      <c r="Y53"/>
      <c r="Z53"/>
      <c r="AA53"/>
      <c r="AB53"/>
      <c r="AC53"/>
    </row>
    <row r="54" spans="10:29" x14ac:dyDescent="0.25">
      <c r="J54"/>
      <c r="K54" s="175"/>
      <c r="L54" s="175"/>
      <c r="M54" s="175"/>
      <c r="N54" s="175"/>
      <c r="O54" s="175"/>
      <c r="P54" s="175"/>
      <c r="Q54" s="175"/>
      <c r="R54" s="175"/>
      <c r="S54" s="180"/>
      <c r="T54" s="180"/>
      <c r="U54" s="60"/>
      <c r="V54"/>
      <c r="W54"/>
      <c r="X54"/>
      <c r="Y54"/>
      <c r="Z54"/>
      <c r="AA54"/>
      <c r="AB54"/>
      <c r="AC54"/>
    </row>
    <row r="55" spans="10:29" x14ac:dyDescent="0.25">
      <c r="J55"/>
      <c r="K55" s="175"/>
      <c r="L55" s="175"/>
      <c r="M55" s="175"/>
      <c r="N55" s="175"/>
      <c r="O55" s="175"/>
      <c r="P55" s="175"/>
      <c r="Q55" s="175"/>
      <c r="R55" s="175"/>
      <c r="S55" s="180"/>
      <c r="T55" s="180"/>
      <c r="U55" s="60"/>
      <c r="V55"/>
      <c r="W55"/>
      <c r="X55"/>
      <c r="Y55"/>
      <c r="Z55"/>
      <c r="AA55"/>
      <c r="AB55"/>
      <c r="AC55"/>
    </row>
    <row r="56" spans="10:29" x14ac:dyDescent="0.25">
      <c r="J56"/>
      <c r="K56" s="175"/>
      <c r="L56" s="175"/>
      <c r="M56" s="175"/>
      <c r="N56" s="175"/>
      <c r="O56" s="175"/>
      <c r="P56" s="175"/>
      <c r="Q56" s="175"/>
      <c r="R56" s="175"/>
      <c r="S56" s="180"/>
      <c r="T56" s="180"/>
      <c r="U56" s="60"/>
      <c r="V56"/>
      <c r="W56"/>
      <c r="X56"/>
      <c r="Y56"/>
      <c r="Z56"/>
      <c r="AA56"/>
      <c r="AB56"/>
      <c r="AC56"/>
    </row>
    <row r="57" spans="10:29" x14ac:dyDescent="0.25">
      <c r="J57"/>
      <c r="K57" s="175"/>
      <c r="L57" s="175"/>
      <c r="M57" s="175"/>
      <c r="N57" s="175"/>
      <c r="O57" s="175"/>
      <c r="P57" s="175"/>
      <c r="Q57" s="175"/>
      <c r="R57" s="175"/>
      <c r="S57" s="180"/>
      <c r="T57" s="180"/>
      <c r="U57" s="60"/>
      <c r="V57"/>
      <c r="W57"/>
      <c r="X57"/>
      <c r="Y57"/>
      <c r="Z57"/>
      <c r="AA57"/>
      <c r="AB57"/>
      <c r="AC57"/>
    </row>
    <row r="58" spans="10:29" x14ac:dyDescent="0.25">
      <c r="J58"/>
      <c r="K58" s="175"/>
      <c r="L58" s="175"/>
      <c r="M58" s="175"/>
      <c r="N58" s="175"/>
      <c r="O58" s="175"/>
      <c r="P58" s="175"/>
      <c r="Q58" s="175"/>
      <c r="R58" s="175"/>
      <c r="S58" s="180"/>
      <c r="T58" s="180"/>
      <c r="U58" s="60"/>
      <c r="V58"/>
      <c r="W58"/>
      <c r="X58"/>
      <c r="Y58"/>
      <c r="Z58"/>
      <c r="AA58"/>
      <c r="AB58"/>
      <c r="AC58"/>
    </row>
    <row r="59" spans="10:29" x14ac:dyDescent="0.25">
      <c r="J59"/>
      <c r="K59" s="175"/>
      <c r="L59" s="175"/>
      <c r="M59" s="175"/>
      <c r="N59" s="175"/>
      <c r="O59" s="175"/>
      <c r="P59" s="175"/>
      <c r="Q59" s="175"/>
      <c r="R59" s="175"/>
      <c r="S59" s="180"/>
      <c r="T59" s="180"/>
      <c r="U59" s="60"/>
      <c r="V59"/>
      <c r="W59"/>
      <c r="X59"/>
      <c r="Y59"/>
      <c r="Z59"/>
      <c r="AA59"/>
      <c r="AB59"/>
      <c r="AC59"/>
    </row>
    <row r="60" spans="10:29" x14ac:dyDescent="0.25">
      <c r="J60"/>
      <c r="K60" s="175"/>
      <c r="L60" s="175"/>
      <c r="M60" s="175"/>
      <c r="N60" s="175"/>
      <c r="O60" s="175"/>
      <c r="P60" s="175"/>
      <c r="Q60" s="175"/>
      <c r="R60" s="175"/>
      <c r="S60" s="180"/>
      <c r="T60" s="180"/>
      <c r="U60" s="60"/>
      <c r="V60"/>
      <c r="W60"/>
      <c r="X60"/>
      <c r="Y60"/>
      <c r="Z60"/>
      <c r="AA60"/>
      <c r="AB60"/>
      <c r="AC60"/>
    </row>
    <row r="61" spans="10:29" x14ac:dyDescent="0.25">
      <c r="J61"/>
      <c r="K61" s="175"/>
      <c r="L61" s="175"/>
      <c r="M61" s="175"/>
      <c r="N61" s="175"/>
      <c r="O61" s="175"/>
      <c r="P61" s="175"/>
      <c r="Q61" s="175"/>
      <c r="R61" s="175"/>
      <c r="S61" s="180"/>
      <c r="T61" s="180"/>
      <c r="U61" s="60"/>
      <c r="V61"/>
      <c r="W61"/>
      <c r="X61"/>
      <c r="Y61"/>
      <c r="Z61"/>
      <c r="AA61"/>
      <c r="AB61"/>
      <c r="AC61"/>
    </row>
    <row r="62" spans="10:29" x14ac:dyDescent="0.25">
      <c r="J62"/>
      <c r="K62" s="175"/>
      <c r="L62" s="175"/>
      <c r="M62" s="175"/>
      <c r="N62" s="175"/>
      <c r="O62" s="175"/>
      <c r="P62" s="175"/>
      <c r="Q62" s="175"/>
      <c r="R62" s="175"/>
      <c r="S62" s="180"/>
      <c r="T62" s="180"/>
      <c r="U62" s="60"/>
      <c r="V62"/>
      <c r="W62"/>
      <c r="X62"/>
      <c r="Y62"/>
      <c r="Z62"/>
      <c r="AA62"/>
      <c r="AB62"/>
      <c r="AC62"/>
    </row>
    <row r="63" spans="10:29" x14ac:dyDescent="0.25">
      <c r="J63"/>
      <c r="K63" s="175"/>
      <c r="L63" s="175"/>
      <c r="M63" s="175"/>
      <c r="N63" s="175"/>
      <c r="O63" s="175"/>
      <c r="P63" s="175"/>
      <c r="Q63" s="175"/>
      <c r="R63" s="175"/>
      <c r="S63" s="180"/>
      <c r="T63" s="180"/>
      <c r="U63" s="60"/>
      <c r="V63"/>
      <c r="W63"/>
      <c r="X63"/>
      <c r="Y63"/>
      <c r="Z63"/>
      <c r="AA63"/>
      <c r="AB63"/>
      <c r="AC63"/>
    </row>
    <row r="64" spans="10:29" x14ac:dyDescent="0.25">
      <c r="J64"/>
      <c r="K64" s="175"/>
      <c r="L64" s="175"/>
      <c r="M64" s="175"/>
      <c r="N64" s="175"/>
      <c r="O64" s="175"/>
      <c r="P64" s="175"/>
      <c r="Q64" s="175"/>
      <c r="R64" s="175"/>
      <c r="S64" s="180"/>
      <c r="T64" s="180"/>
      <c r="U64" s="60"/>
      <c r="V64"/>
      <c r="W64"/>
      <c r="X64"/>
      <c r="Y64"/>
      <c r="Z64"/>
      <c r="AA64"/>
      <c r="AB64"/>
      <c r="AC64"/>
    </row>
    <row r="65" spans="10:29" x14ac:dyDescent="0.25">
      <c r="J65"/>
      <c r="K65" s="175"/>
      <c r="L65" s="175"/>
      <c r="M65" s="175"/>
      <c r="N65" s="175"/>
      <c r="O65" s="175"/>
      <c r="P65" s="175"/>
      <c r="Q65" s="175"/>
      <c r="R65" s="175"/>
      <c r="S65" s="180"/>
      <c r="T65" s="180"/>
      <c r="U65" s="60"/>
      <c r="V65"/>
      <c r="W65"/>
      <c r="X65"/>
      <c r="Y65"/>
      <c r="Z65"/>
      <c r="AA65"/>
      <c r="AB65"/>
      <c r="AC65"/>
    </row>
    <row r="66" spans="10:29" x14ac:dyDescent="0.25">
      <c r="J66"/>
      <c r="K66" s="175"/>
      <c r="L66" s="175"/>
      <c r="M66" s="175"/>
      <c r="N66" s="175"/>
      <c r="O66" s="175"/>
      <c r="P66" s="175"/>
      <c r="Q66" s="175"/>
      <c r="R66" s="175"/>
      <c r="S66" s="180"/>
      <c r="T66" s="180"/>
      <c r="U66" s="60"/>
      <c r="V66"/>
      <c r="W66"/>
      <c r="X66"/>
      <c r="Y66"/>
      <c r="Z66"/>
      <c r="AA66"/>
      <c r="AB66"/>
      <c r="AC66"/>
    </row>
    <row r="67" spans="10:29" x14ac:dyDescent="0.25">
      <c r="J67"/>
      <c r="K67" s="175"/>
      <c r="L67" s="175"/>
      <c r="M67" s="175"/>
      <c r="N67" s="175"/>
      <c r="O67" s="175"/>
      <c r="P67" s="175"/>
      <c r="Q67" s="175"/>
      <c r="R67" s="175"/>
      <c r="S67" s="180"/>
      <c r="T67" s="180"/>
      <c r="U67" s="60"/>
      <c r="V67"/>
      <c r="W67"/>
      <c r="X67"/>
      <c r="Y67"/>
      <c r="Z67"/>
      <c r="AA67"/>
      <c r="AB67"/>
      <c r="AC67"/>
    </row>
    <row r="68" spans="10:29" x14ac:dyDescent="0.25">
      <c r="J68"/>
      <c r="K68" s="175"/>
      <c r="L68" s="175"/>
      <c r="M68" s="175"/>
      <c r="N68" s="175"/>
      <c r="O68" s="175"/>
      <c r="P68" s="175"/>
      <c r="Q68" s="175"/>
      <c r="R68" s="175"/>
      <c r="S68" s="180"/>
      <c r="T68" s="180"/>
      <c r="U68" s="60"/>
      <c r="V68"/>
      <c r="W68"/>
      <c r="X68"/>
      <c r="Y68"/>
      <c r="Z68"/>
      <c r="AA68"/>
      <c r="AB68"/>
      <c r="AC68"/>
    </row>
    <row r="69" spans="10:29" x14ac:dyDescent="0.25">
      <c r="J69"/>
      <c r="K69" s="175"/>
      <c r="L69" s="175"/>
      <c r="M69" s="175"/>
      <c r="N69" s="175"/>
      <c r="O69" s="175"/>
      <c r="P69" s="175"/>
      <c r="Q69" s="175"/>
      <c r="R69" s="175"/>
      <c r="S69" s="180"/>
      <c r="T69" s="180"/>
      <c r="U69" s="60"/>
      <c r="V69"/>
      <c r="W69"/>
      <c r="X69"/>
      <c r="Y69"/>
      <c r="Z69"/>
      <c r="AA69"/>
      <c r="AB69"/>
      <c r="AC69"/>
    </row>
    <row r="70" spans="10:29" x14ac:dyDescent="0.25">
      <c r="J70"/>
      <c r="K70" s="175"/>
      <c r="L70" s="175"/>
      <c r="M70" s="175"/>
      <c r="N70" s="175"/>
      <c r="O70" s="175"/>
      <c r="P70" s="175"/>
      <c r="Q70" s="175"/>
      <c r="R70" s="175"/>
      <c r="S70" s="180"/>
      <c r="T70" s="180"/>
      <c r="U70" s="60"/>
      <c r="V70"/>
      <c r="W70"/>
      <c r="X70"/>
      <c r="Y70"/>
      <c r="Z70"/>
      <c r="AA70"/>
      <c r="AB70"/>
      <c r="AC70"/>
    </row>
    <row r="71" spans="10:29" x14ac:dyDescent="0.25">
      <c r="J71"/>
      <c r="K71" s="175"/>
      <c r="L71" s="175"/>
      <c r="M71" s="175"/>
      <c r="N71" s="175"/>
      <c r="O71" s="175"/>
      <c r="P71" s="175"/>
      <c r="Q71" s="175"/>
      <c r="R71" s="175"/>
      <c r="S71" s="180"/>
      <c r="T71" s="180"/>
      <c r="U71" s="60"/>
      <c r="V71"/>
      <c r="W71"/>
      <c r="X71"/>
      <c r="Y71"/>
      <c r="Z71"/>
      <c r="AA71"/>
      <c r="AB71"/>
      <c r="AC71"/>
    </row>
    <row r="72" spans="10:29" x14ac:dyDescent="0.25">
      <c r="J72"/>
      <c r="K72" s="175"/>
      <c r="L72" s="175"/>
      <c r="M72" s="175"/>
      <c r="N72" s="175"/>
      <c r="O72" s="175"/>
      <c r="P72" s="175"/>
      <c r="Q72" s="175"/>
      <c r="R72" s="175"/>
      <c r="S72" s="180"/>
      <c r="T72" s="180"/>
      <c r="U72" s="60"/>
      <c r="V72"/>
      <c r="W72"/>
      <c r="X72"/>
      <c r="Y72"/>
      <c r="Z72"/>
      <c r="AA72"/>
      <c r="AB72"/>
      <c r="AC72"/>
    </row>
    <row r="73" spans="10:29" x14ac:dyDescent="0.25">
      <c r="J73"/>
      <c r="K73" s="175"/>
      <c r="L73" s="175"/>
      <c r="M73" s="175"/>
      <c r="N73" s="175"/>
      <c r="O73" s="175"/>
      <c r="P73" s="175"/>
      <c r="Q73" s="175"/>
      <c r="R73" s="175"/>
      <c r="S73" s="180"/>
      <c r="T73" s="180"/>
      <c r="U73" s="60"/>
      <c r="V73"/>
      <c r="W73"/>
      <c r="X73"/>
      <c r="Y73"/>
      <c r="Z73"/>
      <c r="AA73"/>
      <c r="AB73"/>
      <c r="AC73"/>
    </row>
    <row r="74" spans="10:29" x14ac:dyDescent="0.25">
      <c r="J74"/>
      <c r="K74" s="175"/>
      <c r="L74" s="175"/>
      <c r="M74" s="175"/>
      <c r="N74" s="175"/>
      <c r="O74" s="175"/>
      <c r="P74" s="175"/>
      <c r="Q74" s="175"/>
      <c r="R74" s="175"/>
      <c r="S74" s="180"/>
      <c r="T74" s="180"/>
      <c r="U74" s="60"/>
      <c r="V74"/>
      <c r="W74"/>
      <c r="X74"/>
      <c r="Y74"/>
      <c r="Z74"/>
      <c r="AA74"/>
      <c r="AB74"/>
      <c r="AC74"/>
    </row>
    <row r="75" spans="10:29" x14ac:dyDescent="0.25">
      <c r="J75"/>
      <c r="K75" s="175"/>
      <c r="L75" s="175"/>
      <c r="M75" s="175"/>
      <c r="N75" s="175"/>
      <c r="O75" s="175"/>
      <c r="P75" s="175"/>
      <c r="Q75" s="175"/>
      <c r="R75" s="175"/>
      <c r="S75" s="180"/>
      <c r="T75" s="180"/>
      <c r="U75" s="60"/>
      <c r="V75"/>
      <c r="W75"/>
      <c r="X75"/>
      <c r="Y75"/>
      <c r="Z75"/>
      <c r="AA75"/>
      <c r="AB75"/>
      <c r="AC75"/>
    </row>
    <row r="76" spans="10:29" x14ac:dyDescent="0.25">
      <c r="J76"/>
      <c r="K76" s="175"/>
      <c r="L76" s="175"/>
      <c r="M76" s="175"/>
      <c r="N76" s="175"/>
      <c r="O76" s="175"/>
      <c r="P76" s="175"/>
      <c r="Q76" s="175"/>
      <c r="R76" s="175"/>
      <c r="S76" s="180"/>
      <c r="T76" s="180"/>
      <c r="U76" s="60"/>
      <c r="V76"/>
      <c r="W76"/>
      <c r="X76"/>
      <c r="Y76"/>
      <c r="Z76"/>
      <c r="AA76"/>
      <c r="AB76"/>
      <c r="AC76"/>
    </row>
    <row r="77" spans="10:29" x14ac:dyDescent="0.25">
      <c r="J77"/>
      <c r="K77" s="175"/>
      <c r="L77" s="175"/>
      <c r="M77" s="175"/>
      <c r="N77" s="175"/>
      <c r="O77" s="175"/>
      <c r="P77" s="175"/>
      <c r="Q77" s="175"/>
      <c r="R77" s="175"/>
      <c r="S77" s="180"/>
      <c r="T77" s="180"/>
      <c r="U77" s="60"/>
      <c r="V77"/>
      <c r="W77"/>
      <c r="X77"/>
      <c r="Y77"/>
      <c r="Z77"/>
      <c r="AA77"/>
      <c r="AB77"/>
      <c r="AC77"/>
    </row>
    <row r="78" spans="10:29" x14ac:dyDescent="0.25">
      <c r="J78"/>
      <c r="K78" s="175"/>
      <c r="L78" s="175"/>
      <c r="M78" s="175"/>
      <c r="N78" s="175"/>
      <c r="O78" s="175"/>
      <c r="P78" s="175"/>
      <c r="Q78" s="175"/>
      <c r="R78" s="175"/>
      <c r="S78" s="180"/>
      <c r="T78" s="180"/>
      <c r="U78" s="60"/>
      <c r="V78"/>
      <c r="W78"/>
      <c r="X78"/>
      <c r="Y78"/>
      <c r="Z78"/>
      <c r="AA78"/>
      <c r="AB78"/>
      <c r="AC78"/>
    </row>
    <row r="79" spans="10:29" x14ac:dyDescent="0.25">
      <c r="J79"/>
      <c r="K79" s="175"/>
      <c r="L79" s="175"/>
      <c r="M79" s="175"/>
      <c r="N79" s="175"/>
      <c r="O79" s="175"/>
      <c r="P79" s="175"/>
      <c r="Q79" s="175"/>
      <c r="R79" s="175"/>
      <c r="S79" s="180"/>
      <c r="T79" s="180"/>
      <c r="U79" s="60"/>
      <c r="V79"/>
      <c r="W79"/>
      <c r="X79"/>
      <c r="Y79"/>
      <c r="Z79"/>
      <c r="AA79"/>
      <c r="AB79"/>
      <c r="AC79"/>
    </row>
    <row r="80" spans="10:29" x14ac:dyDescent="0.25">
      <c r="J80"/>
      <c r="K80" s="175"/>
      <c r="L80" s="175"/>
      <c r="M80" s="175"/>
      <c r="N80" s="175"/>
      <c r="O80" s="175"/>
      <c r="P80" s="175"/>
      <c r="Q80" s="175"/>
      <c r="R80" s="175"/>
      <c r="S80" s="180"/>
      <c r="T80" s="180"/>
      <c r="U80" s="60"/>
      <c r="V80"/>
      <c r="W80"/>
      <c r="X80"/>
      <c r="Y80"/>
      <c r="Z80"/>
      <c r="AA80"/>
      <c r="AB80"/>
      <c r="AC80"/>
    </row>
    <row r="81" spans="10:29" x14ac:dyDescent="0.25">
      <c r="J81"/>
      <c r="K81" s="175"/>
      <c r="L81" s="175"/>
      <c r="M81" s="175"/>
      <c r="N81" s="175"/>
      <c r="O81" s="175"/>
      <c r="P81" s="175"/>
      <c r="Q81" s="175"/>
      <c r="R81" s="175"/>
      <c r="S81" s="180"/>
      <c r="T81" s="180"/>
      <c r="U81" s="60"/>
      <c r="V81"/>
      <c r="W81"/>
      <c r="X81"/>
      <c r="Y81"/>
      <c r="Z81"/>
      <c r="AA81"/>
      <c r="AB81"/>
      <c r="AC81"/>
    </row>
    <row r="82" spans="10:29" x14ac:dyDescent="0.25">
      <c r="J82"/>
      <c r="K82" s="175"/>
      <c r="L82" s="175"/>
      <c r="M82" s="175"/>
      <c r="N82" s="175"/>
      <c r="O82" s="175"/>
      <c r="P82" s="175"/>
      <c r="Q82" s="175"/>
      <c r="R82" s="175"/>
      <c r="S82" s="180"/>
      <c r="T82" s="180"/>
      <c r="U82" s="60"/>
      <c r="V82"/>
      <c r="W82"/>
      <c r="X82"/>
      <c r="Y82"/>
      <c r="Z82"/>
      <c r="AA82"/>
      <c r="AB82"/>
      <c r="AC82"/>
    </row>
    <row r="83" spans="10:29" x14ac:dyDescent="0.25">
      <c r="J83"/>
      <c r="K83" s="175"/>
      <c r="L83" s="175"/>
      <c r="M83" s="175"/>
      <c r="N83" s="175"/>
      <c r="O83" s="175"/>
      <c r="P83" s="175"/>
      <c r="Q83" s="175"/>
      <c r="R83" s="175"/>
      <c r="S83" s="180"/>
      <c r="T83" s="180"/>
      <c r="U83" s="60"/>
      <c r="V83"/>
      <c r="W83"/>
      <c r="X83"/>
      <c r="Y83"/>
      <c r="Z83"/>
      <c r="AA83"/>
      <c r="AB83"/>
      <c r="AC83"/>
    </row>
    <row r="84" spans="10:29" x14ac:dyDescent="0.25">
      <c r="J84"/>
      <c r="K84" s="175"/>
      <c r="L84" s="175"/>
      <c r="M84" s="175"/>
      <c r="N84" s="175"/>
      <c r="O84" s="175"/>
      <c r="P84" s="175"/>
      <c r="Q84" s="175"/>
      <c r="R84" s="175"/>
      <c r="S84" s="180"/>
      <c r="T84" s="180"/>
      <c r="U84" s="60"/>
      <c r="V84"/>
      <c r="W84"/>
      <c r="X84"/>
      <c r="Y84"/>
      <c r="Z84"/>
      <c r="AA84"/>
      <c r="AB84"/>
      <c r="AC84"/>
    </row>
    <row r="85" spans="10:29" x14ac:dyDescent="0.25">
      <c r="J85"/>
      <c r="K85" s="175"/>
      <c r="L85" s="175"/>
      <c r="M85" s="175"/>
      <c r="N85" s="175"/>
      <c r="O85" s="175"/>
      <c r="P85" s="175"/>
      <c r="Q85" s="175"/>
      <c r="R85" s="175"/>
      <c r="S85" s="180"/>
      <c r="T85" s="180"/>
      <c r="U85" s="60"/>
      <c r="V85"/>
      <c r="W85"/>
      <c r="X85"/>
      <c r="Y85"/>
      <c r="Z85"/>
      <c r="AA85"/>
      <c r="AB85"/>
      <c r="AC85"/>
    </row>
    <row r="86" spans="10:29" x14ac:dyDescent="0.25">
      <c r="J86"/>
      <c r="K86" s="175"/>
      <c r="L86" s="175"/>
      <c r="M86" s="175"/>
      <c r="N86" s="175"/>
      <c r="O86" s="175"/>
      <c r="P86" s="175"/>
      <c r="Q86" s="175"/>
      <c r="R86" s="175"/>
      <c r="S86" s="180"/>
      <c r="T86" s="180"/>
      <c r="U86" s="60"/>
      <c r="V86"/>
      <c r="W86"/>
      <c r="X86"/>
      <c r="Y86"/>
      <c r="Z86"/>
      <c r="AA86"/>
      <c r="AB86"/>
      <c r="AC86"/>
    </row>
    <row r="87" spans="10:29" x14ac:dyDescent="0.25">
      <c r="J87"/>
      <c r="K87" s="175"/>
      <c r="L87" s="175"/>
      <c r="M87" s="175"/>
      <c r="N87" s="175"/>
      <c r="O87" s="175"/>
      <c r="P87" s="175"/>
      <c r="Q87" s="175"/>
      <c r="R87" s="175"/>
      <c r="S87" s="180"/>
      <c r="T87" s="180"/>
      <c r="U87" s="60"/>
      <c r="V87"/>
      <c r="W87"/>
      <c r="X87"/>
      <c r="Y87"/>
      <c r="Z87"/>
      <c r="AA87"/>
      <c r="AB87"/>
      <c r="AC87"/>
    </row>
    <row r="88" spans="10:29" x14ac:dyDescent="0.25">
      <c r="J88"/>
      <c r="K88" s="175"/>
      <c r="L88" s="175"/>
      <c r="M88" s="175"/>
      <c r="N88" s="175"/>
      <c r="O88" s="175"/>
      <c r="P88" s="175"/>
      <c r="Q88" s="175"/>
      <c r="R88" s="175"/>
      <c r="S88" s="180"/>
      <c r="T88" s="180"/>
      <c r="U88" s="60"/>
      <c r="V88"/>
      <c r="W88"/>
      <c r="X88"/>
      <c r="Y88"/>
      <c r="Z88"/>
      <c r="AA88"/>
      <c r="AB88"/>
      <c r="AC88"/>
    </row>
    <row r="89" spans="10:29" x14ac:dyDescent="0.25">
      <c r="J89" s="25"/>
      <c r="K89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W89" s="180"/>
      <c r="X89" s="180"/>
      <c r="Y89" s="60"/>
      <c r="Z89"/>
      <c r="AA89"/>
      <c r="AB89"/>
      <c r="AC89"/>
    </row>
    <row r="90" spans="10:29" x14ac:dyDescent="0.25">
      <c r="J90" s="25"/>
      <c r="K90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W90" s="180"/>
      <c r="X90" s="180"/>
      <c r="Y90" s="60"/>
      <c r="Z90"/>
      <c r="AA90"/>
      <c r="AB90"/>
      <c r="AC90"/>
    </row>
    <row r="91" spans="10:29" x14ac:dyDescent="0.25">
      <c r="J91" s="25"/>
      <c r="K91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W91" s="180"/>
      <c r="X91" s="180"/>
      <c r="Y91" s="60"/>
      <c r="Z91"/>
      <c r="AA91"/>
      <c r="AB91"/>
      <c r="AC91"/>
    </row>
    <row r="92" spans="10:29" x14ac:dyDescent="0.25">
      <c r="J92" s="25"/>
      <c r="K92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W92" s="180"/>
      <c r="X92" s="180"/>
      <c r="Y92" s="60"/>
      <c r="Z92"/>
      <c r="AA92"/>
      <c r="AB92"/>
      <c r="AC92"/>
    </row>
    <row r="93" spans="10:29" x14ac:dyDescent="0.25">
      <c r="J93" s="25"/>
      <c r="K93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W93" s="180"/>
      <c r="X93" s="180"/>
      <c r="Y93" s="60"/>
      <c r="Z93"/>
      <c r="AA93"/>
      <c r="AB93"/>
      <c r="AC93"/>
    </row>
    <row r="94" spans="10:29" x14ac:dyDescent="0.25">
      <c r="J94" s="25"/>
      <c r="K94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W94" s="180"/>
      <c r="X94" s="180"/>
      <c r="Y94" s="60"/>
      <c r="Z94"/>
      <c r="AA94"/>
      <c r="AB94"/>
      <c r="AC94"/>
    </row>
    <row r="95" spans="10:29" x14ac:dyDescent="0.25">
      <c r="J95" s="25"/>
      <c r="K9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W95" s="180"/>
      <c r="X95" s="180"/>
      <c r="Y95" s="60"/>
      <c r="Z95"/>
      <c r="AA95"/>
      <c r="AB95"/>
      <c r="AC95"/>
    </row>
    <row r="96" spans="10:29" x14ac:dyDescent="0.25">
      <c r="J96" s="25"/>
      <c r="K96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W96" s="180"/>
      <c r="X96" s="180"/>
      <c r="Y96" s="60"/>
      <c r="Z96"/>
      <c r="AA96"/>
      <c r="AB96"/>
      <c r="AC96"/>
    </row>
    <row r="97" spans="10:29" x14ac:dyDescent="0.25">
      <c r="J97" s="25"/>
      <c r="K97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W97" s="180"/>
      <c r="X97" s="180"/>
      <c r="Y97" s="60"/>
      <c r="Z97"/>
      <c r="AA97"/>
      <c r="AB97"/>
      <c r="AC97"/>
    </row>
    <row r="98" spans="10:29" x14ac:dyDescent="0.25">
      <c r="J98" s="25"/>
      <c r="K98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W98" s="180"/>
      <c r="X98" s="180"/>
      <c r="Y98" s="60"/>
      <c r="Z98"/>
      <c r="AA98"/>
      <c r="AB98"/>
      <c r="AC98"/>
    </row>
    <row r="99" spans="10:29" x14ac:dyDescent="0.25">
      <c r="J99" s="25"/>
      <c r="K99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W99" s="180"/>
      <c r="X99" s="180"/>
      <c r="Y99" s="60"/>
      <c r="Z99"/>
      <c r="AA99"/>
      <c r="AB99"/>
      <c r="AC99"/>
    </row>
    <row r="100" spans="10:29" x14ac:dyDescent="0.25">
      <c r="J100" s="25"/>
      <c r="L100"/>
      <c r="M100" s="175"/>
      <c r="N100" s="175"/>
      <c r="O100" s="175"/>
      <c r="P100" s="175"/>
      <c r="Q100" s="175"/>
      <c r="R100" s="175"/>
      <c r="S100" s="175"/>
      <c r="T100" s="175"/>
      <c r="U100" s="175"/>
      <c r="W100" s="175"/>
      <c r="X100" s="175"/>
      <c r="Y100" s="180"/>
      <c r="Z100" s="180"/>
      <c r="AA100" s="60"/>
      <c r="AB100"/>
      <c r="AC100"/>
    </row>
    <row r="101" spans="10:29" x14ac:dyDescent="0.25">
      <c r="J101" s="25"/>
      <c r="L101" s="25"/>
      <c r="S101" s="175"/>
      <c r="T101" s="175"/>
      <c r="U101" s="175"/>
      <c r="W101" s="175"/>
      <c r="X101" s="175"/>
      <c r="Y101" s="175"/>
      <c r="Z101" s="175"/>
      <c r="AA101" s="175"/>
      <c r="AB101" s="175"/>
      <c r="AC101" s="175"/>
    </row>
    <row r="102" spans="10:29" x14ac:dyDescent="0.25">
      <c r="J102" s="25"/>
      <c r="L102" s="25"/>
      <c r="S102" s="175"/>
      <c r="T102" s="175"/>
      <c r="U102" s="175"/>
      <c r="W102" s="175"/>
      <c r="X102" s="175"/>
      <c r="Y102" s="175"/>
      <c r="Z102" s="175"/>
      <c r="AA102" s="175"/>
      <c r="AB102" s="175"/>
      <c r="AC102" s="175"/>
    </row>
    <row r="103" spans="10:29" x14ac:dyDescent="0.25">
      <c r="J103" s="25"/>
      <c r="L103" s="25"/>
      <c r="S103" s="175"/>
      <c r="T103" s="175"/>
      <c r="U103" s="175"/>
      <c r="W103" s="175"/>
      <c r="X103" s="175"/>
      <c r="Y103" s="175"/>
      <c r="Z103" s="175"/>
      <c r="AA103" s="175"/>
      <c r="AB103" s="175"/>
      <c r="AC103" s="175"/>
    </row>
    <row r="104" spans="10:29" x14ac:dyDescent="0.25">
      <c r="J104" s="25"/>
      <c r="L104" s="25"/>
      <c r="S104" s="175"/>
      <c r="T104" s="175"/>
      <c r="U104" s="175"/>
      <c r="W104" s="175"/>
      <c r="X104" s="175"/>
      <c r="Y104" s="175"/>
      <c r="Z104" s="175"/>
      <c r="AA104" s="175"/>
      <c r="AB104" s="175"/>
      <c r="AC104" s="175"/>
    </row>
    <row r="105" spans="10:29" x14ac:dyDescent="0.25">
      <c r="J105" s="25"/>
      <c r="L105" s="25"/>
      <c r="S105" s="175"/>
      <c r="T105" s="175"/>
      <c r="U105" s="175"/>
      <c r="W105" s="175"/>
      <c r="X105" s="175"/>
      <c r="Y105" s="175"/>
      <c r="Z105" s="175"/>
      <c r="AA105" s="175"/>
      <c r="AB105" s="175"/>
      <c r="AC105" s="175"/>
    </row>
    <row r="106" spans="10:29" x14ac:dyDescent="0.25">
      <c r="J106" s="25"/>
      <c r="L106" s="25"/>
      <c r="S106" s="175"/>
      <c r="T106" s="175"/>
      <c r="U106" s="175"/>
      <c r="W106" s="175"/>
      <c r="X106" s="175"/>
      <c r="Y106" s="175"/>
      <c r="Z106" s="175"/>
      <c r="AA106" s="175"/>
      <c r="AB106" s="175"/>
      <c r="AC106" s="175"/>
    </row>
    <row r="107" spans="10:29" x14ac:dyDescent="0.25">
      <c r="J107" s="25"/>
      <c r="L107" s="25"/>
      <c r="S107" s="175"/>
      <c r="T107" s="175"/>
      <c r="U107" s="175"/>
      <c r="W107" s="175"/>
      <c r="X107" s="175"/>
      <c r="Y107" s="175"/>
      <c r="Z107" s="175"/>
      <c r="AA107" s="175"/>
      <c r="AB107" s="175"/>
      <c r="AC107" s="175"/>
    </row>
    <row r="108" spans="10:29" x14ac:dyDescent="0.25">
      <c r="J108" s="25"/>
      <c r="L108" s="25"/>
      <c r="S108" s="175"/>
      <c r="T108" s="175"/>
      <c r="U108" s="175"/>
      <c r="W108" s="175"/>
      <c r="X108" s="175"/>
      <c r="Y108" s="175"/>
      <c r="Z108" s="175"/>
      <c r="AA108" s="175"/>
      <c r="AB108" s="175"/>
      <c r="AC108" s="175"/>
    </row>
    <row r="109" spans="10:29" x14ac:dyDescent="0.25">
      <c r="J109" s="25"/>
      <c r="L109" s="25"/>
      <c r="S109" s="175"/>
      <c r="T109" s="175"/>
      <c r="U109" s="175"/>
      <c r="W109" s="175"/>
      <c r="X109" s="175"/>
      <c r="Y109" s="175"/>
      <c r="Z109" s="175"/>
      <c r="AA109" s="175"/>
      <c r="AB109" s="175"/>
      <c r="AC109" s="175"/>
    </row>
    <row r="110" spans="10:29" x14ac:dyDescent="0.25">
      <c r="J110" s="25"/>
      <c r="L110" s="25"/>
      <c r="S110" s="175"/>
      <c r="T110" s="175"/>
      <c r="U110" s="175"/>
      <c r="W110" s="175"/>
      <c r="X110" s="175"/>
      <c r="Y110" s="175"/>
      <c r="Z110" s="175"/>
      <c r="AA110" s="175"/>
      <c r="AB110" s="175"/>
      <c r="AC110" s="175"/>
    </row>
    <row r="111" spans="10:29" x14ac:dyDescent="0.25">
      <c r="J111" s="25"/>
      <c r="L111" s="25"/>
      <c r="S111" s="175"/>
      <c r="T111" s="175"/>
      <c r="U111" s="175"/>
      <c r="W111" s="175"/>
      <c r="X111" s="175"/>
      <c r="Y111" s="175"/>
      <c r="Z111" s="175"/>
      <c r="AA111" s="175"/>
      <c r="AB111" s="175"/>
      <c r="AC111" s="175"/>
    </row>
    <row r="112" spans="10:29" x14ac:dyDescent="0.25">
      <c r="J112" s="25"/>
      <c r="S112" s="175"/>
      <c r="T112" s="175"/>
      <c r="U112" s="175"/>
      <c r="W112" s="175"/>
      <c r="X112" s="175"/>
      <c r="Y112" s="175"/>
      <c r="Z112" s="175"/>
      <c r="AA112" s="175"/>
      <c r="AB112" s="175"/>
      <c r="AC112" s="175"/>
    </row>
    <row r="113" spans="10:29" x14ac:dyDescent="0.25">
      <c r="J113" s="25"/>
      <c r="S113" s="175"/>
      <c r="T113" s="175"/>
      <c r="U113" s="175"/>
      <c r="W113" s="175"/>
      <c r="X113" s="175"/>
      <c r="Y113" s="175"/>
      <c r="Z113" s="175"/>
      <c r="AA113" s="175"/>
      <c r="AB113" s="175"/>
      <c r="AC113" s="175"/>
    </row>
    <row r="114" spans="10:29" x14ac:dyDescent="0.25">
      <c r="S114" s="175"/>
      <c r="T114" s="175"/>
      <c r="U114" s="175"/>
      <c r="W114" s="175"/>
      <c r="X114" s="175"/>
      <c r="Y114" s="175"/>
      <c r="Z114" s="175"/>
      <c r="AA114" s="175"/>
      <c r="AB114" s="175"/>
      <c r="AC114" s="175"/>
    </row>
    <row r="115" spans="10:29" x14ac:dyDescent="0.25">
      <c r="S115" s="175"/>
      <c r="T115" s="175"/>
      <c r="U115" s="175"/>
      <c r="W115" s="175"/>
      <c r="X115" s="175"/>
      <c r="Y115" s="175"/>
      <c r="Z115" s="175"/>
      <c r="AA115" s="175"/>
      <c r="AB115" s="175"/>
      <c r="AC115" s="175"/>
    </row>
    <row r="116" spans="10:29" x14ac:dyDescent="0.25">
      <c r="S116" s="175"/>
      <c r="T116" s="175"/>
      <c r="U116" s="175"/>
      <c r="W116" s="175"/>
      <c r="X116" s="175"/>
      <c r="Y116" s="175"/>
      <c r="Z116" s="175"/>
      <c r="AA116" s="175"/>
      <c r="AB116" s="175"/>
      <c r="AC116" s="175"/>
    </row>
    <row r="117" spans="10:29" x14ac:dyDescent="0.25">
      <c r="S117" s="175"/>
      <c r="T117" s="175"/>
      <c r="U117" s="175"/>
      <c r="W117" s="175"/>
      <c r="X117" s="175"/>
      <c r="Y117" s="175"/>
      <c r="Z117" s="175"/>
      <c r="AA117" s="175"/>
      <c r="AB117" s="175"/>
      <c r="AC117" s="175"/>
    </row>
    <row r="118" spans="10:29" x14ac:dyDescent="0.25">
      <c r="S118" s="175"/>
      <c r="T118" s="175"/>
      <c r="U118" s="175"/>
      <c r="W118" s="175"/>
      <c r="X118" s="175"/>
      <c r="Y118" s="175"/>
      <c r="Z118" s="175"/>
      <c r="AA118" s="175"/>
      <c r="AB118" s="175"/>
      <c r="AC118" s="175"/>
    </row>
    <row r="119" spans="10:29" x14ac:dyDescent="0.25">
      <c r="S119" s="175"/>
      <c r="T119" s="175"/>
      <c r="U119" s="175"/>
      <c r="W119" s="175"/>
      <c r="X119" s="175"/>
      <c r="Y119" s="175"/>
      <c r="Z119" s="175"/>
      <c r="AA119" s="175"/>
      <c r="AB119" s="175"/>
      <c r="AC119" s="175"/>
    </row>
    <row r="120" spans="10:29" x14ac:dyDescent="0.25">
      <c r="S120" s="175"/>
      <c r="T120" s="175"/>
      <c r="U120" s="175"/>
      <c r="W120" s="175"/>
      <c r="X120" s="175"/>
      <c r="Y120" s="175"/>
      <c r="Z120" s="175"/>
      <c r="AA120" s="175"/>
      <c r="AB120" s="175"/>
      <c r="AC120" s="175"/>
    </row>
    <row r="121" spans="10:29" x14ac:dyDescent="0.25">
      <c r="S121" s="175"/>
      <c r="T121" s="175"/>
      <c r="U121" s="175"/>
      <c r="W121" s="175"/>
      <c r="X121" s="175"/>
      <c r="Y121" s="175"/>
      <c r="Z121" s="175"/>
      <c r="AA121" s="175"/>
      <c r="AB121" s="175"/>
      <c r="AC121" s="175"/>
    </row>
    <row r="122" spans="10:29" x14ac:dyDescent="0.25">
      <c r="S122" s="175"/>
      <c r="T122" s="175"/>
      <c r="U122" s="175"/>
      <c r="W122" s="175"/>
      <c r="X122" s="175"/>
      <c r="Y122" s="175"/>
      <c r="Z122" s="175"/>
      <c r="AA122" s="175"/>
      <c r="AB122" s="175"/>
      <c r="AC122" s="175"/>
    </row>
    <row r="123" spans="10:29" x14ac:dyDescent="0.25">
      <c r="S123" s="175"/>
      <c r="T123" s="175"/>
      <c r="U123" s="175"/>
      <c r="W123" s="175"/>
      <c r="X123" s="175"/>
      <c r="Y123" s="175"/>
      <c r="Z123" s="175"/>
      <c r="AA123" s="175"/>
      <c r="AB123" s="175"/>
      <c r="AC123" s="175"/>
    </row>
    <row r="124" spans="10:29" x14ac:dyDescent="0.25">
      <c r="S124" s="175"/>
      <c r="T124" s="175"/>
      <c r="U124" s="175"/>
      <c r="W124" s="175"/>
      <c r="X124" s="175"/>
      <c r="Y124" s="175"/>
      <c r="Z124" s="175"/>
      <c r="AA124" s="175"/>
      <c r="AB124" s="175"/>
      <c r="AC124" s="175"/>
    </row>
    <row r="125" spans="10:29" x14ac:dyDescent="0.25">
      <c r="S125" s="175"/>
      <c r="T125" s="175"/>
      <c r="U125" s="175"/>
      <c r="W125" s="175"/>
      <c r="X125" s="175"/>
      <c r="Y125" s="175"/>
      <c r="Z125" s="175"/>
      <c r="AA125" s="175"/>
      <c r="AB125" s="175"/>
      <c r="AC125" s="175"/>
    </row>
    <row r="126" spans="10:29" x14ac:dyDescent="0.25">
      <c r="S126" s="175"/>
      <c r="T126" s="175"/>
      <c r="U126" s="175"/>
      <c r="W126" s="175"/>
      <c r="X126" s="175"/>
      <c r="Y126" s="175"/>
      <c r="Z126" s="175"/>
      <c r="AA126" s="175"/>
      <c r="AB126" s="175"/>
      <c r="AC126" s="175"/>
    </row>
    <row r="127" spans="10:29" x14ac:dyDescent="0.25">
      <c r="S127" s="175"/>
      <c r="T127" s="175"/>
      <c r="U127" s="175"/>
      <c r="W127" s="175"/>
      <c r="X127" s="175"/>
      <c r="Y127" s="175"/>
      <c r="Z127" s="175"/>
      <c r="AA127" s="175"/>
      <c r="AB127" s="175"/>
      <c r="AC127" s="175"/>
    </row>
    <row r="128" spans="10:29" x14ac:dyDescent="0.25">
      <c r="S128" s="175"/>
      <c r="T128" s="175"/>
      <c r="U128" s="175"/>
      <c r="W128" s="175"/>
      <c r="X128" s="175"/>
      <c r="Y128" s="175"/>
      <c r="Z128" s="175"/>
      <c r="AA128" s="175"/>
      <c r="AB128" s="175"/>
      <c r="AC128" s="175"/>
    </row>
    <row r="129" spans="19:29" x14ac:dyDescent="0.25">
      <c r="S129" s="175"/>
      <c r="T129" s="175"/>
      <c r="U129" s="175"/>
      <c r="W129" s="175"/>
      <c r="X129" s="175"/>
      <c r="Y129" s="175"/>
      <c r="Z129" s="175"/>
      <c r="AA129" s="175"/>
      <c r="AB129" s="175"/>
      <c r="AC129" s="175"/>
    </row>
    <row r="130" spans="19:29" x14ac:dyDescent="0.25">
      <c r="S130" s="175"/>
      <c r="T130" s="175"/>
      <c r="U130" s="175"/>
      <c r="W130" s="175"/>
      <c r="X130" s="175"/>
      <c r="Y130" s="175"/>
      <c r="Z130" s="175"/>
      <c r="AA130" s="175"/>
      <c r="AB130" s="175"/>
      <c r="AC130" s="175"/>
    </row>
    <row r="131" spans="19:29" x14ac:dyDescent="0.25">
      <c r="S131" s="175"/>
      <c r="T131" s="175"/>
      <c r="U131" s="175"/>
      <c r="W131" s="175"/>
      <c r="X131" s="175"/>
      <c r="Y131" s="175"/>
      <c r="Z131" s="175"/>
      <c r="AA131" s="175"/>
      <c r="AB131" s="175"/>
      <c r="AC131" s="175"/>
    </row>
    <row r="132" spans="19:29" x14ac:dyDescent="0.25">
      <c r="S132" s="175"/>
      <c r="T132" s="175"/>
      <c r="U132" s="175"/>
      <c r="W132" s="175"/>
      <c r="X132" s="175"/>
      <c r="Y132" s="175"/>
      <c r="Z132" s="175"/>
      <c r="AA132" s="175"/>
      <c r="AB132" s="175"/>
      <c r="AC132" s="175"/>
    </row>
    <row r="133" spans="19:29" x14ac:dyDescent="0.25">
      <c r="S133" s="175"/>
      <c r="T133" s="175"/>
      <c r="U133" s="175"/>
      <c r="W133" s="175"/>
      <c r="X133" s="175"/>
      <c r="Y133" s="175"/>
      <c r="Z133" s="175"/>
      <c r="AA133" s="175"/>
      <c r="AB133" s="175"/>
      <c r="AC133" s="175"/>
    </row>
    <row r="134" spans="19:29" x14ac:dyDescent="0.25">
      <c r="S134" s="175"/>
      <c r="T134" s="175"/>
      <c r="U134" s="175"/>
      <c r="W134" s="175"/>
      <c r="X134" s="175"/>
      <c r="Y134" s="175"/>
      <c r="Z134" s="175"/>
      <c r="AA134" s="175"/>
      <c r="AB134" s="175"/>
      <c r="AC134" s="175"/>
    </row>
    <row r="135" spans="19:29" x14ac:dyDescent="0.25">
      <c r="S135" s="175"/>
      <c r="T135" s="175"/>
      <c r="U135" s="175"/>
      <c r="W135" s="175"/>
      <c r="X135" s="175"/>
      <c r="Y135" s="175"/>
      <c r="Z135" s="175"/>
      <c r="AA135" s="175"/>
      <c r="AB135" s="175"/>
      <c r="AC135" s="175"/>
    </row>
    <row r="136" spans="19:29" x14ac:dyDescent="0.25">
      <c r="S136" s="175"/>
      <c r="T136" s="175"/>
      <c r="U136" s="175"/>
      <c r="W136" s="175"/>
      <c r="X136" s="175"/>
      <c r="Y136" s="175"/>
      <c r="Z136" s="175"/>
      <c r="AA136" s="175"/>
      <c r="AB136" s="175"/>
      <c r="AC136" s="175"/>
    </row>
    <row r="137" spans="19:29" x14ac:dyDescent="0.25">
      <c r="S137" s="175"/>
      <c r="T137" s="175"/>
      <c r="U137" s="175"/>
      <c r="W137" s="175"/>
      <c r="X137" s="175"/>
      <c r="Y137" s="175"/>
      <c r="Z137" s="175"/>
      <c r="AA137" s="175"/>
      <c r="AB137" s="175"/>
      <c r="AC137" s="175"/>
    </row>
    <row r="138" spans="19:29" x14ac:dyDescent="0.25">
      <c r="S138" s="175"/>
      <c r="T138" s="175"/>
      <c r="U138" s="175"/>
      <c r="W138" s="175"/>
      <c r="X138" s="175"/>
      <c r="Y138" s="175"/>
      <c r="Z138" s="175"/>
      <c r="AA138" s="175"/>
      <c r="AB138" s="175"/>
      <c r="AC138" s="175"/>
    </row>
    <row r="139" spans="19:29" x14ac:dyDescent="0.25">
      <c r="S139" s="175"/>
      <c r="T139" s="175"/>
      <c r="U139" s="175"/>
      <c r="W139" s="175"/>
      <c r="X139" s="175"/>
      <c r="Y139" s="175"/>
      <c r="Z139" s="175"/>
      <c r="AA139" s="175"/>
      <c r="AB139" s="175"/>
      <c r="AC139" s="175"/>
    </row>
    <row r="140" spans="19:29" x14ac:dyDescent="0.25">
      <c r="S140" s="175"/>
      <c r="T140" s="175"/>
      <c r="U140" s="175"/>
      <c r="W140" s="175"/>
      <c r="X140" s="175"/>
      <c r="Y140" s="175"/>
      <c r="Z140" s="175"/>
      <c r="AA140" s="175"/>
      <c r="AB140" s="175"/>
      <c r="AC140" s="175"/>
    </row>
    <row r="141" spans="19:29" x14ac:dyDescent="0.25">
      <c r="S141" s="175"/>
      <c r="T141" s="175"/>
      <c r="U141" s="175"/>
      <c r="W141" s="175"/>
      <c r="X141" s="175"/>
      <c r="Y141" s="175"/>
      <c r="Z141" s="175"/>
      <c r="AA141" s="175"/>
      <c r="AB141" s="175"/>
      <c r="AC141" s="175"/>
    </row>
    <row r="142" spans="19:29" x14ac:dyDescent="0.25">
      <c r="S142" s="175"/>
      <c r="T142" s="175"/>
      <c r="U142" s="175"/>
      <c r="W142" s="175"/>
      <c r="X142" s="175"/>
      <c r="Y142" s="175"/>
      <c r="Z142" s="175"/>
      <c r="AA142" s="175"/>
      <c r="AB142" s="175"/>
      <c r="AC142" s="175"/>
    </row>
    <row r="143" spans="19:29" x14ac:dyDescent="0.25">
      <c r="S143" s="175"/>
      <c r="T143" s="175"/>
      <c r="U143" s="175"/>
      <c r="W143" s="175"/>
      <c r="X143" s="175"/>
      <c r="Y143" s="175"/>
      <c r="Z143" s="175"/>
      <c r="AA143" s="175"/>
      <c r="AB143" s="175"/>
      <c r="AC143" s="175"/>
    </row>
    <row r="144" spans="19:29" x14ac:dyDescent="0.25">
      <c r="S144" s="175"/>
      <c r="T144" s="175"/>
      <c r="U144" s="175"/>
      <c r="W144" s="175"/>
      <c r="X144" s="175"/>
      <c r="Y144" s="175"/>
      <c r="Z144" s="175"/>
      <c r="AA144" s="175"/>
      <c r="AB144" s="175"/>
      <c r="AC144" s="175"/>
    </row>
    <row r="145" spans="19:29" x14ac:dyDescent="0.25">
      <c r="S145" s="175"/>
      <c r="T145" s="175"/>
      <c r="U145" s="175"/>
      <c r="W145" s="175"/>
      <c r="X145" s="175"/>
      <c r="Y145" s="175"/>
      <c r="Z145" s="175"/>
      <c r="AA145" s="175"/>
      <c r="AB145" s="175"/>
      <c r="AC145" s="175"/>
    </row>
    <row r="146" spans="19:29" x14ac:dyDescent="0.25">
      <c r="S146" s="175"/>
      <c r="T146" s="175"/>
      <c r="U146" s="175"/>
      <c r="W146" s="175"/>
      <c r="X146" s="175"/>
      <c r="Y146" s="175"/>
      <c r="Z146" s="175"/>
      <c r="AA146" s="175"/>
      <c r="AB146" s="175"/>
      <c r="AC146" s="175"/>
    </row>
    <row r="147" spans="19:29" x14ac:dyDescent="0.25">
      <c r="S147" s="175"/>
      <c r="T147" s="175"/>
      <c r="U147" s="175"/>
      <c r="W147" s="175"/>
      <c r="X147" s="175"/>
      <c r="Y147" s="175"/>
      <c r="Z147" s="175"/>
      <c r="AA147" s="175"/>
      <c r="AB147" s="175"/>
      <c r="AC147" s="175"/>
    </row>
    <row r="148" spans="19:29" x14ac:dyDescent="0.25">
      <c r="S148" s="175"/>
      <c r="T148" s="175"/>
      <c r="U148" s="175"/>
      <c r="W148" s="175"/>
      <c r="X148" s="175"/>
      <c r="Y148" s="175"/>
      <c r="Z148" s="175"/>
      <c r="AA148" s="175"/>
      <c r="AB148" s="175"/>
      <c r="AC148" s="175"/>
    </row>
    <row r="149" spans="19:29" x14ac:dyDescent="0.25">
      <c r="S149" s="175"/>
      <c r="T149" s="175"/>
      <c r="U149" s="175"/>
      <c r="W149" s="175"/>
      <c r="X149" s="175"/>
      <c r="Y149" s="175"/>
      <c r="Z149" s="175"/>
      <c r="AA149" s="175"/>
      <c r="AB149" s="175"/>
      <c r="AC149" s="175"/>
    </row>
    <row r="150" spans="19:29" x14ac:dyDescent="0.25">
      <c r="S150" s="175"/>
      <c r="T150" s="175"/>
      <c r="U150" s="175"/>
      <c r="W150" s="175"/>
      <c r="X150" s="175"/>
      <c r="Y150" s="175"/>
      <c r="Z150" s="175"/>
      <c r="AA150" s="175"/>
      <c r="AB150" s="175"/>
      <c r="AC150" s="175"/>
    </row>
    <row r="151" spans="19:29" x14ac:dyDescent="0.25">
      <c r="S151" s="175"/>
      <c r="T151" s="175"/>
      <c r="U151" s="175"/>
      <c r="W151" s="175"/>
      <c r="X151" s="175"/>
      <c r="Y151" s="175"/>
      <c r="Z151" s="175"/>
      <c r="AA151" s="175"/>
      <c r="AB151" s="175"/>
      <c r="AC151" s="175"/>
    </row>
    <row r="152" spans="19:29" x14ac:dyDescent="0.25">
      <c r="S152" s="175"/>
      <c r="T152" s="175"/>
      <c r="U152" s="175"/>
      <c r="W152" s="175"/>
      <c r="X152" s="175"/>
      <c r="Y152" s="175"/>
      <c r="Z152" s="175"/>
      <c r="AA152" s="175"/>
      <c r="AB152" s="175"/>
      <c r="AC152" s="175"/>
    </row>
    <row r="153" spans="19:29" x14ac:dyDescent="0.25">
      <c r="S153" s="175"/>
      <c r="T153" s="175"/>
      <c r="U153" s="175"/>
      <c r="W153" s="175"/>
      <c r="X153" s="175"/>
      <c r="Y153" s="175"/>
      <c r="Z153" s="175"/>
      <c r="AA153" s="175"/>
      <c r="AB153" s="175"/>
      <c r="AC153" s="175"/>
    </row>
    <row r="154" spans="19:29" x14ac:dyDescent="0.25">
      <c r="S154" s="175"/>
      <c r="T154" s="175"/>
      <c r="U154" s="175"/>
      <c r="W154" s="175"/>
      <c r="X154" s="175"/>
      <c r="Y154" s="175"/>
      <c r="Z154" s="175"/>
      <c r="AA154" s="175"/>
      <c r="AB154" s="175"/>
      <c r="AC154" s="175"/>
    </row>
    <row r="155" spans="19:29" x14ac:dyDescent="0.25">
      <c r="S155" s="175"/>
      <c r="T155" s="175"/>
      <c r="U155" s="175"/>
      <c r="W155" s="175"/>
      <c r="X155" s="175"/>
      <c r="Y155" s="175"/>
      <c r="Z155" s="175"/>
      <c r="AA155" s="175"/>
      <c r="AB155" s="175"/>
      <c r="AC155" s="175"/>
    </row>
    <row r="156" spans="19:29" x14ac:dyDescent="0.25">
      <c r="S156" s="175"/>
      <c r="T156" s="175"/>
      <c r="U156" s="175"/>
      <c r="W156" s="175"/>
      <c r="X156" s="175"/>
      <c r="Y156" s="175"/>
      <c r="Z156" s="175"/>
      <c r="AA156" s="175"/>
      <c r="AB156" s="175"/>
      <c r="AC156" s="175"/>
    </row>
    <row r="157" spans="19:29" x14ac:dyDescent="0.25">
      <c r="S157" s="175"/>
      <c r="T157" s="175"/>
      <c r="U157" s="175"/>
      <c r="W157" s="175"/>
      <c r="X157" s="175"/>
      <c r="Y157" s="175"/>
      <c r="Z157" s="175"/>
      <c r="AA157" s="175"/>
      <c r="AB157" s="175"/>
      <c r="AC157" s="175"/>
    </row>
    <row r="158" spans="19:29" x14ac:dyDescent="0.25">
      <c r="S158" s="175"/>
      <c r="T158" s="175"/>
      <c r="U158" s="175"/>
      <c r="W158" s="175"/>
      <c r="X158" s="175"/>
      <c r="Y158" s="175"/>
      <c r="Z158" s="175"/>
      <c r="AA158" s="175"/>
      <c r="AB158" s="175"/>
      <c r="AC158" s="175"/>
    </row>
    <row r="159" spans="19:29" x14ac:dyDescent="0.25">
      <c r="S159" s="175"/>
      <c r="T159" s="175"/>
      <c r="U159" s="175"/>
      <c r="W159" s="175"/>
      <c r="X159" s="175"/>
      <c r="Y159" s="175"/>
      <c r="Z159" s="175"/>
      <c r="AA159" s="175"/>
      <c r="AB159" s="175"/>
      <c r="AC159" s="175"/>
    </row>
    <row r="160" spans="19:29" x14ac:dyDescent="0.25">
      <c r="S160" s="175"/>
      <c r="T160" s="175"/>
      <c r="U160" s="175"/>
      <c r="W160" s="175"/>
      <c r="X160" s="175"/>
      <c r="Y160" s="175"/>
      <c r="Z160" s="175"/>
      <c r="AA160" s="175"/>
      <c r="AB160" s="175"/>
      <c r="AC160" s="175"/>
    </row>
    <row r="161" spans="19:29" x14ac:dyDescent="0.25">
      <c r="S161" s="175"/>
      <c r="T161" s="175"/>
      <c r="U161" s="175"/>
      <c r="W161" s="175"/>
      <c r="X161" s="175"/>
      <c r="Y161" s="175"/>
      <c r="Z161" s="175"/>
      <c r="AA161" s="175"/>
      <c r="AB161" s="175"/>
      <c r="AC161" s="175"/>
    </row>
    <row r="162" spans="19:29" x14ac:dyDescent="0.25">
      <c r="S162" s="175"/>
      <c r="T162" s="175"/>
      <c r="U162" s="175"/>
      <c r="W162" s="175"/>
      <c r="X162" s="175"/>
      <c r="Y162" s="175"/>
      <c r="Z162" s="175"/>
      <c r="AA162" s="175"/>
      <c r="AB162" s="175"/>
      <c r="AC162" s="175"/>
    </row>
    <row r="163" spans="19:29" x14ac:dyDescent="0.25">
      <c r="S163" s="175"/>
      <c r="T163" s="175"/>
      <c r="U163" s="175"/>
      <c r="W163" s="175"/>
      <c r="X163" s="175"/>
      <c r="Y163" s="175"/>
      <c r="Z163" s="175"/>
      <c r="AA163" s="175"/>
      <c r="AB163" s="175"/>
      <c r="AC163" s="175"/>
    </row>
    <row r="164" spans="19:29" x14ac:dyDescent="0.25">
      <c r="S164" s="175"/>
      <c r="T164" s="175"/>
      <c r="U164" s="175"/>
      <c r="W164" s="175"/>
      <c r="X164" s="175"/>
      <c r="Y164" s="175"/>
      <c r="Z164" s="175"/>
      <c r="AA164" s="175"/>
      <c r="AB164" s="175"/>
      <c r="AC164" s="175"/>
    </row>
    <row r="165" spans="19:29" x14ac:dyDescent="0.25">
      <c r="S165" s="175"/>
      <c r="T165" s="175"/>
      <c r="U165" s="175"/>
      <c r="W165" s="175"/>
      <c r="X165" s="175"/>
      <c r="Y165" s="175"/>
      <c r="Z165" s="175"/>
      <c r="AA165" s="175"/>
      <c r="AB165" s="175"/>
      <c r="AC165" s="175"/>
    </row>
    <row r="166" spans="19:29" x14ac:dyDescent="0.25">
      <c r="S166" s="175"/>
      <c r="T166" s="175"/>
      <c r="U166" s="175"/>
      <c r="W166" s="175"/>
      <c r="X166" s="175"/>
      <c r="Y166" s="175"/>
      <c r="Z166" s="175"/>
      <c r="AA166" s="175"/>
      <c r="AB166" s="175"/>
      <c r="AC166" s="175"/>
    </row>
    <row r="167" spans="19:29" x14ac:dyDescent="0.25">
      <c r="S167" s="175"/>
      <c r="T167" s="175"/>
      <c r="U167" s="175"/>
      <c r="W167" s="175"/>
      <c r="X167" s="175"/>
      <c r="Y167" s="175"/>
      <c r="Z167" s="175"/>
      <c r="AA167" s="175"/>
      <c r="AB167" s="175"/>
      <c r="AC167" s="175"/>
    </row>
    <row r="168" spans="19:29" x14ac:dyDescent="0.25">
      <c r="S168" s="175"/>
      <c r="T168" s="175"/>
      <c r="U168" s="175"/>
      <c r="W168" s="175"/>
      <c r="X168" s="175"/>
      <c r="Y168" s="175"/>
      <c r="Z168" s="175"/>
      <c r="AA168" s="175"/>
      <c r="AB168" s="175"/>
      <c r="AC168" s="175"/>
    </row>
    <row r="169" spans="19:29" x14ac:dyDescent="0.25">
      <c r="S169" s="175"/>
      <c r="T169" s="175"/>
      <c r="U169" s="175"/>
      <c r="W169" s="175"/>
      <c r="X169" s="175"/>
      <c r="Y169" s="175"/>
      <c r="Z169" s="175"/>
      <c r="AA169" s="175"/>
      <c r="AB169" s="175"/>
      <c r="AC169" s="175"/>
    </row>
    <row r="170" spans="19:29" x14ac:dyDescent="0.25">
      <c r="S170" s="175"/>
      <c r="T170" s="175"/>
      <c r="U170" s="175"/>
      <c r="W170" s="175"/>
      <c r="X170" s="175"/>
      <c r="Y170" s="175"/>
      <c r="Z170" s="175"/>
      <c r="AA170" s="175"/>
      <c r="AB170" s="175"/>
      <c r="AC170" s="175"/>
    </row>
    <row r="171" spans="19:29" x14ac:dyDescent="0.25">
      <c r="S171" s="175"/>
      <c r="T171" s="175"/>
      <c r="U171" s="175"/>
      <c r="W171" s="175"/>
      <c r="X171" s="175"/>
      <c r="Y171" s="175"/>
      <c r="Z171" s="175"/>
      <c r="AA171" s="175"/>
      <c r="AB171" s="175"/>
      <c r="AC171" s="175"/>
    </row>
    <row r="172" spans="19:29" x14ac:dyDescent="0.25">
      <c r="S172" s="175"/>
      <c r="T172" s="175"/>
      <c r="U172" s="175"/>
      <c r="W172" s="175"/>
      <c r="X172" s="175"/>
      <c r="Y172" s="175"/>
      <c r="Z172" s="175"/>
      <c r="AA172" s="175"/>
      <c r="AB172" s="175"/>
      <c r="AC172" s="175"/>
    </row>
    <row r="173" spans="19:29" x14ac:dyDescent="0.25">
      <c r="S173" s="175"/>
      <c r="T173" s="175"/>
      <c r="U173" s="175"/>
      <c r="W173" s="175"/>
      <c r="X173" s="175"/>
      <c r="Y173" s="175"/>
      <c r="Z173" s="175"/>
      <c r="AA173" s="175"/>
      <c r="AB173" s="175"/>
      <c r="AC173" s="175"/>
    </row>
    <row r="174" spans="19:29" x14ac:dyDescent="0.25">
      <c r="S174" s="175"/>
      <c r="T174" s="175"/>
      <c r="U174" s="175"/>
      <c r="W174" s="175"/>
      <c r="X174" s="175"/>
      <c r="Y174" s="175"/>
      <c r="Z174" s="175"/>
      <c r="AA174" s="175"/>
      <c r="AB174" s="175"/>
      <c r="AC174" s="175"/>
    </row>
    <row r="175" spans="19:29" x14ac:dyDescent="0.25">
      <c r="S175" s="175"/>
      <c r="T175" s="175"/>
      <c r="U175" s="175"/>
      <c r="W175" s="175"/>
      <c r="X175" s="175"/>
      <c r="Y175" s="175"/>
      <c r="Z175" s="175"/>
      <c r="AA175" s="175"/>
      <c r="AB175" s="175"/>
      <c r="AC175" s="175"/>
    </row>
    <row r="176" spans="19:29" x14ac:dyDescent="0.25">
      <c r="S176" s="175"/>
      <c r="T176" s="175"/>
      <c r="U176" s="175"/>
      <c r="W176" s="175"/>
      <c r="X176" s="175"/>
      <c r="Y176" s="175"/>
      <c r="Z176" s="175"/>
      <c r="AA176" s="175"/>
      <c r="AB176" s="175"/>
      <c r="AC176" s="175"/>
    </row>
    <row r="177" spans="19:29" x14ac:dyDescent="0.25">
      <c r="S177" s="175"/>
      <c r="T177" s="175"/>
      <c r="U177" s="175"/>
      <c r="W177" s="175"/>
      <c r="X177" s="175"/>
      <c r="Y177" s="175"/>
      <c r="Z177" s="175"/>
      <c r="AA177" s="175"/>
      <c r="AB177" s="175"/>
      <c r="AC177" s="175"/>
    </row>
    <row r="178" spans="19:29" x14ac:dyDescent="0.25">
      <c r="S178" s="175"/>
      <c r="T178" s="175"/>
      <c r="U178" s="175"/>
      <c r="W178" s="175"/>
      <c r="X178" s="175"/>
      <c r="Y178" s="175"/>
      <c r="Z178" s="175"/>
      <c r="AA178" s="175"/>
      <c r="AB178" s="175"/>
      <c r="AC178" s="175"/>
    </row>
    <row r="179" spans="19:29" x14ac:dyDescent="0.25">
      <c r="S179" s="175"/>
      <c r="T179" s="175"/>
      <c r="U179" s="175"/>
      <c r="W179" s="175"/>
      <c r="X179" s="175"/>
      <c r="Y179" s="175"/>
      <c r="Z179" s="175"/>
      <c r="AA179" s="175"/>
      <c r="AB179" s="175"/>
      <c r="AC179" s="175"/>
    </row>
    <row r="180" spans="19:29" x14ac:dyDescent="0.25">
      <c r="S180" s="175"/>
      <c r="T180" s="175"/>
      <c r="U180" s="175"/>
      <c r="W180" s="175"/>
      <c r="X180" s="175"/>
      <c r="Y180" s="175"/>
      <c r="Z180" s="175"/>
      <c r="AA180" s="175"/>
      <c r="AB180" s="175"/>
      <c r="AC180" s="175"/>
    </row>
    <row r="181" spans="19:29" x14ac:dyDescent="0.25">
      <c r="S181" s="175"/>
      <c r="T181" s="175"/>
      <c r="U181" s="175"/>
      <c r="W181" s="175"/>
      <c r="X181" s="175"/>
      <c r="Y181" s="175"/>
      <c r="Z181" s="175"/>
      <c r="AA181" s="175"/>
      <c r="AB181" s="175"/>
      <c r="AC181" s="175"/>
    </row>
    <row r="182" spans="19:29" x14ac:dyDescent="0.25">
      <c r="S182" s="175"/>
      <c r="T182" s="175"/>
      <c r="U182" s="175"/>
      <c r="W182" s="175"/>
      <c r="X182" s="175"/>
      <c r="Y182" s="175"/>
      <c r="Z182" s="175"/>
      <c r="AA182" s="175"/>
      <c r="AB182" s="175"/>
      <c r="AC182" s="175"/>
    </row>
    <row r="183" spans="19:29" x14ac:dyDescent="0.25">
      <c r="S183" s="175"/>
      <c r="T183" s="175"/>
      <c r="U183" s="175"/>
      <c r="W183" s="175"/>
      <c r="X183" s="175"/>
      <c r="Y183" s="175"/>
      <c r="Z183" s="175"/>
      <c r="AA183" s="175"/>
      <c r="AB183" s="175"/>
      <c r="AC183" s="175"/>
    </row>
    <row r="184" spans="19:29" x14ac:dyDescent="0.25">
      <c r="S184" s="175"/>
      <c r="T184" s="175"/>
      <c r="U184" s="175"/>
      <c r="W184" s="175"/>
      <c r="X184" s="175"/>
      <c r="Y184" s="175"/>
      <c r="Z184" s="175"/>
      <c r="AA184" s="175"/>
      <c r="AB184" s="175"/>
      <c r="AC184" s="175"/>
    </row>
    <row r="185" spans="19:29" x14ac:dyDescent="0.25">
      <c r="S185" s="175"/>
      <c r="T185" s="175"/>
      <c r="U185" s="175"/>
      <c r="W185" s="175"/>
      <c r="X185" s="175"/>
      <c r="Y185" s="175"/>
      <c r="Z185" s="175"/>
      <c r="AA185" s="175"/>
      <c r="AB185" s="175"/>
      <c r="AC185" s="175"/>
    </row>
    <row r="186" spans="19:29" x14ac:dyDescent="0.25">
      <c r="S186" s="175"/>
      <c r="T186" s="175"/>
      <c r="U186" s="175"/>
      <c r="W186" s="175"/>
      <c r="X186" s="175"/>
      <c r="Y186" s="175"/>
      <c r="Z186" s="175"/>
      <c r="AA186" s="175"/>
      <c r="AB186" s="175"/>
      <c r="AC186" s="175"/>
    </row>
    <row r="187" spans="19:29" x14ac:dyDescent="0.25">
      <c r="S187" s="175"/>
      <c r="T187" s="175"/>
      <c r="U187" s="175"/>
      <c r="W187" s="175"/>
      <c r="X187" s="175"/>
      <c r="Y187" s="175"/>
      <c r="Z187" s="175"/>
      <c r="AA187" s="175"/>
      <c r="AB187" s="175"/>
      <c r="AC187" s="175"/>
    </row>
    <row r="188" spans="19:29" x14ac:dyDescent="0.25">
      <c r="S188" s="175"/>
      <c r="T188" s="175"/>
      <c r="U188" s="175"/>
      <c r="W188" s="175"/>
      <c r="X188" s="175"/>
      <c r="Y188" s="175"/>
      <c r="Z188" s="175"/>
      <c r="AA188" s="175"/>
      <c r="AB188" s="175"/>
      <c r="AC188" s="175"/>
    </row>
    <row r="189" spans="19:29" x14ac:dyDescent="0.25">
      <c r="S189" s="175"/>
      <c r="T189" s="175"/>
      <c r="U189" s="175"/>
      <c r="W189" s="175"/>
      <c r="X189" s="175"/>
      <c r="Y189" s="175"/>
      <c r="Z189" s="175"/>
      <c r="AA189" s="175"/>
      <c r="AB189" s="175"/>
      <c r="AC189" s="175"/>
    </row>
    <row r="190" spans="19:29" x14ac:dyDescent="0.25">
      <c r="S190" s="175"/>
      <c r="T190" s="175"/>
      <c r="U190" s="175"/>
      <c r="W190" s="175"/>
      <c r="X190" s="175"/>
      <c r="Y190" s="175"/>
      <c r="Z190" s="175"/>
      <c r="AA190" s="175"/>
      <c r="AB190" s="175"/>
      <c r="AC190" s="175"/>
    </row>
    <row r="191" spans="19:29" x14ac:dyDescent="0.25">
      <c r="S191" s="175"/>
      <c r="T191" s="175"/>
      <c r="U191" s="175"/>
      <c r="W191" s="175"/>
      <c r="X191" s="175"/>
      <c r="Y191" s="175"/>
      <c r="Z191" s="175"/>
      <c r="AA191" s="175"/>
      <c r="AB191" s="175"/>
      <c r="AC191" s="175"/>
    </row>
    <row r="192" spans="19:29" x14ac:dyDescent="0.25">
      <c r="S192" s="175"/>
      <c r="T192" s="175"/>
      <c r="U192" s="175"/>
      <c r="W192" s="175"/>
      <c r="X192" s="175"/>
      <c r="Y192" s="175"/>
      <c r="Z192" s="175"/>
      <c r="AA192" s="175"/>
      <c r="AB192" s="175"/>
      <c r="AC192" s="175"/>
    </row>
    <row r="193" spans="19:29" x14ac:dyDescent="0.25">
      <c r="S193" s="175"/>
      <c r="T193" s="175"/>
      <c r="U193" s="175"/>
      <c r="W193" s="175"/>
      <c r="X193" s="175"/>
      <c r="Y193" s="175"/>
      <c r="Z193" s="175"/>
      <c r="AA193" s="175"/>
      <c r="AB193" s="175"/>
      <c r="AC193" s="175"/>
    </row>
    <row r="194" spans="19:29" x14ac:dyDescent="0.25">
      <c r="S194" s="175"/>
      <c r="T194" s="175"/>
      <c r="U194" s="175"/>
      <c r="W194" s="175"/>
      <c r="X194" s="175"/>
      <c r="Y194" s="175"/>
      <c r="Z194" s="175"/>
      <c r="AA194" s="175"/>
      <c r="AB194" s="175"/>
      <c r="AC194" s="175"/>
    </row>
  </sheetData>
  <sortState xmlns:xlrd2="http://schemas.microsoft.com/office/spreadsheetml/2017/richdata2" ref="B3:Q44">
    <sortCondition descending="1" ref="Q3:Q44"/>
  </sortState>
  <mergeCells count="4">
    <mergeCell ref="I2:J2"/>
    <mergeCell ref="K2:L2"/>
    <mergeCell ref="O2:P2"/>
    <mergeCell ref="M2:N2"/>
  </mergeCells>
  <phoneticPr fontId="5" type="noConversion"/>
  <hyperlinks>
    <hyperlink ref="U31" r:id="rId1" display="BERNOS Blaise" xr:uid="{00000000-0004-0000-0800-000000000000}"/>
    <hyperlink ref="U5" r:id="rId2" display="NOBLET Erwan" xr:uid="{00000000-0004-0000-0800-000001000000}"/>
    <hyperlink ref="U11" r:id="rId3" display="OLIVIERI Bernard" xr:uid="{00000000-0004-0000-0800-000002000000}"/>
    <hyperlink ref="U17" r:id="rId4" display="SAUVAN Jean-Pierre" xr:uid="{00000000-0004-0000-0800-000003000000}"/>
    <hyperlink ref="U34" r:id="rId5" display="CROYEAU Jean Marie" xr:uid="{00000000-0004-0000-0800-000005000000}"/>
    <hyperlink ref="U7" r:id="rId6" display="NOBLET Erwan" xr:uid="{00000000-0004-0000-0800-000006000000}"/>
    <hyperlink ref="T1" r:id="rId7" xr:uid="{1E8D758B-3240-469F-AA4C-372D57BE9157}"/>
  </hyperlinks>
  <pageMargins left="0.78740157499999996" right="0.78740157499999996" top="0.984251969" bottom="0.984251969" header="0.4921259845" footer="0.4921259845"/>
  <pageSetup paperSize="9" orientation="portrait" r:id="rId8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86"/>
  <sheetViews>
    <sheetView zoomScale="80" zoomScaleNormal="80" workbookViewId="0"/>
  </sheetViews>
  <sheetFormatPr defaultColWidth="11.5546875" defaultRowHeight="13.5" customHeight="1" x14ac:dyDescent="0.25"/>
  <cols>
    <col min="1" max="1" width="5.6640625" customWidth="1"/>
    <col min="2" max="2" width="9.5546875" bestFit="1" customWidth="1"/>
    <col min="3" max="3" width="24.88671875" bestFit="1" customWidth="1"/>
    <col min="4" max="4" width="32" bestFit="1" customWidth="1"/>
    <col min="5" max="5" width="0.88671875" customWidth="1"/>
    <col min="6" max="6" width="8" bestFit="1" customWidth="1"/>
    <col min="7" max="7" width="7.109375" bestFit="1" customWidth="1"/>
    <col min="8" max="8" width="6.33203125" bestFit="1" customWidth="1"/>
    <col min="9" max="9" width="5.6640625" bestFit="1" customWidth="1"/>
    <col min="10" max="10" width="4.5546875" customWidth="1"/>
    <col min="11" max="11" width="5.6640625" bestFit="1" customWidth="1"/>
    <col min="12" max="12" width="4.5546875" customWidth="1"/>
    <col min="13" max="13" width="5.6640625" bestFit="1" customWidth="1"/>
    <col min="14" max="14" width="4.5546875" customWidth="1"/>
    <col min="15" max="15" width="7.88671875" customWidth="1"/>
    <col min="16" max="16" width="8.109375" customWidth="1"/>
    <col min="17" max="17" width="5.44140625" bestFit="1" customWidth="1"/>
    <col min="18" max="18" width="10.88671875" style="58" bestFit="1" customWidth="1"/>
    <col min="19" max="19" width="24" bestFit="1" customWidth="1"/>
    <col min="20" max="20" width="41" bestFit="1" customWidth="1"/>
    <col min="21" max="21" width="8.33203125" style="58" bestFit="1" customWidth="1"/>
    <col min="22" max="22" width="7" bestFit="1" customWidth="1"/>
    <col min="23" max="23" width="6.44140625" bestFit="1" customWidth="1"/>
    <col min="24" max="25" width="6.44140625" customWidth="1"/>
    <col min="26" max="26" width="1.5546875" customWidth="1"/>
  </cols>
  <sheetData>
    <row r="1" spans="1:26" ht="13.5" customHeight="1" x14ac:dyDescent="0.25">
      <c r="C1" s="60" t="s">
        <v>409</v>
      </c>
      <c r="S1" s="241" t="s">
        <v>80</v>
      </c>
    </row>
    <row r="3" spans="1:26" ht="38.25" customHeight="1" x14ac:dyDescent="0.25">
      <c r="A3" s="29" t="s">
        <v>20</v>
      </c>
      <c r="B3" s="29" t="s">
        <v>21</v>
      </c>
      <c r="C3" s="29" t="s">
        <v>22</v>
      </c>
      <c r="D3" s="30" t="s">
        <v>31</v>
      </c>
      <c r="F3" s="19" t="s">
        <v>29</v>
      </c>
      <c r="G3" s="19" t="s">
        <v>28</v>
      </c>
      <c r="H3" s="19" t="s">
        <v>24</v>
      </c>
      <c r="I3" s="344" t="s">
        <v>32</v>
      </c>
      <c r="J3" s="345"/>
      <c r="K3" s="346" t="s">
        <v>33</v>
      </c>
      <c r="L3" s="345"/>
      <c r="M3" s="346" t="s">
        <v>34</v>
      </c>
      <c r="N3" s="345"/>
      <c r="O3" s="19" t="s">
        <v>30</v>
      </c>
      <c r="Q3" s="62" t="s">
        <v>20</v>
      </c>
      <c r="R3" s="62" t="s">
        <v>21</v>
      </c>
      <c r="S3" s="62" t="s">
        <v>22</v>
      </c>
      <c r="T3" s="62" t="s">
        <v>23</v>
      </c>
      <c r="U3" s="62" t="s">
        <v>2</v>
      </c>
      <c r="V3" s="62" t="s">
        <v>7</v>
      </c>
      <c r="W3" s="62" t="s">
        <v>55</v>
      </c>
      <c r="X3" s="62" t="s">
        <v>56</v>
      </c>
      <c r="Y3" s="62" t="s">
        <v>57</v>
      </c>
      <c r="Z3" s="97"/>
    </row>
    <row r="4" spans="1:26" ht="13.5" customHeight="1" x14ac:dyDescent="0.25">
      <c r="A4" s="19">
        <v>1</v>
      </c>
      <c r="B4" s="66" t="s">
        <v>267</v>
      </c>
      <c r="C4" s="64" t="s">
        <v>268</v>
      </c>
      <c r="D4" s="63" t="s">
        <v>373</v>
      </c>
      <c r="F4" s="19" t="s">
        <v>67</v>
      </c>
      <c r="G4" s="21">
        <v>20</v>
      </c>
      <c r="H4" s="32" t="s">
        <v>36</v>
      </c>
      <c r="I4" s="23">
        <v>6</v>
      </c>
      <c r="J4" s="238">
        <f t="shared" ref="J4:J44" si="0">IF(OR(I4="DSQ",I4="RAF",I4="DNC",I4="DPG"),0,IF(OR(I4="DNS",I4="DNF"),100*(($G4-$G4+1)/$G4)+50*(LOG($G4/$G4)),100*(($G4-I4+1)/$G4)+50*(LOG($G4/I4))))</f>
        <v>101.14393726401688</v>
      </c>
      <c r="K4" s="23">
        <v>1</v>
      </c>
      <c r="L4" s="238">
        <f t="shared" ref="L4:L44" si="1">IF(OR(K4="DSQ",K4="RAF",K4="DNC",K4="DPG"),0,IF(OR(K4="DNS",K4="DNF"),100*(($G4-$G4+1)/$G4)+50*(LOG($G4/$G4)),100*(($G4-K4+1)/$G4)+50*(LOG($G4/K4))))</f>
        <v>165.05149978319906</v>
      </c>
      <c r="M4" s="192">
        <v>1</v>
      </c>
      <c r="N4" s="238">
        <f t="shared" ref="N4:N44" si="2">IF(OR(M4="DSQ",M4="RAF",M4="DNC",M4="DPG"),0,IF(OR(M4="DNS",M4="DNF"),100*(($G4-$G4+1)/$G4)+50*(LOG($G4/$G4)),100*(($G4-M4+1)/$G4)+50*(LOG($G4/M4))))</f>
        <v>165.05149978319906</v>
      </c>
      <c r="O4" s="240">
        <f t="shared" ref="O4:O44" si="3">J4+L4+N4</f>
        <v>431.246936830415</v>
      </c>
      <c r="Q4" s="176" t="s">
        <v>67</v>
      </c>
      <c r="R4" s="148" t="s">
        <v>239</v>
      </c>
      <c r="S4" s="149" t="s">
        <v>240</v>
      </c>
      <c r="T4" s="150" t="s">
        <v>241</v>
      </c>
      <c r="U4" s="148" t="s">
        <v>37</v>
      </c>
      <c r="V4" s="147">
        <v>7</v>
      </c>
      <c r="W4" s="148">
        <v>2</v>
      </c>
      <c r="X4" s="148">
        <v>1</v>
      </c>
      <c r="Y4" s="148">
        <v>4</v>
      </c>
      <c r="Z4" s="98"/>
    </row>
    <row r="5" spans="1:26" ht="13.5" customHeight="1" x14ac:dyDescent="0.25">
      <c r="A5" s="19">
        <v>2</v>
      </c>
      <c r="B5" s="66" t="s">
        <v>239</v>
      </c>
      <c r="C5" s="64" t="s">
        <v>240</v>
      </c>
      <c r="D5" s="63" t="s">
        <v>241</v>
      </c>
      <c r="F5" s="19" t="s">
        <v>67</v>
      </c>
      <c r="G5" s="21">
        <v>14</v>
      </c>
      <c r="H5" s="32" t="s">
        <v>37</v>
      </c>
      <c r="I5" s="23">
        <v>2</v>
      </c>
      <c r="J5" s="238">
        <f t="shared" si="0"/>
        <v>135.11204485785569</v>
      </c>
      <c r="K5" s="23">
        <v>1</v>
      </c>
      <c r="L5" s="238">
        <f t="shared" si="1"/>
        <v>157.30640178391189</v>
      </c>
      <c r="M5" s="192">
        <v>4</v>
      </c>
      <c r="N5" s="238">
        <f t="shared" si="2"/>
        <v>105.77483078894235</v>
      </c>
      <c r="O5" s="240">
        <f t="shared" si="3"/>
        <v>398.19327743070994</v>
      </c>
      <c r="Q5" s="176" t="s">
        <v>69</v>
      </c>
      <c r="R5" s="148" t="s">
        <v>392</v>
      </c>
      <c r="S5" s="149" t="s">
        <v>155</v>
      </c>
      <c r="T5" s="150" t="s">
        <v>393</v>
      </c>
      <c r="U5" s="148" t="s">
        <v>37</v>
      </c>
      <c r="V5" s="147">
        <v>8</v>
      </c>
      <c r="W5" s="148">
        <v>3</v>
      </c>
      <c r="X5" s="148">
        <v>2</v>
      </c>
      <c r="Y5" s="148">
        <v>3</v>
      </c>
      <c r="Z5" s="98"/>
    </row>
    <row r="6" spans="1:26" ht="13.5" customHeight="1" x14ac:dyDescent="0.25">
      <c r="A6" s="19">
        <v>3</v>
      </c>
      <c r="B6" s="66" t="s">
        <v>207</v>
      </c>
      <c r="C6" s="64" t="s">
        <v>269</v>
      </c>
      <c r="D6" s="63" t="s">
        <v>206</v>
      </c>
      <c r="F6" s="19" t="s">
        <v>69</v>
      </c>
      <c r="G6" s="21">
        <v>20</v>
      </c>
      <c r="H6" s="32" t="s">
        <v>36</v>
      </c>
      <c r="I6" s="23">
        <v>1</v>
      </c>
      <c r="J6" s="238">
        <f t="shared" si="0"/>
        <v>165.05149978319906</v>
      </c>
      <c r="K6" s="23">
        <v>5</v>
      </c>
      <c r="L6" s="238">
        <f t="shared" si="1"/>
        <v>110.10299956639813</v>
      </c>
      <c r="M6" s="192">
        <v>4</v>
      </c>
      <c r="N6" s="238">
        <f t="shared" si="2"/>
        <v>119.94850021680094</v>
      </c>
      <c r="O6" s="240">
        <f t="shared" si="3"/>
        <v>395.10299956639813</v>
      </c>
      <c r="Q6" s="176" t="s">
        <v>71</v>
      </c>
      <c r="R6" s="148" t="s">
        <v>242</v>
      </c>
      <c r="S6" s="149" t="s">
        <v>243</v>
      </c>
      <c r="T6" s="150" t="s">
        <v>244</v>
      </c>
      <c r="U6" s="148" t="s">
        <v>37</v>
      </c>
      <c r="V6" s="147">
        <v>12</v>
      </c>
      <c r="W6" s="148">
        <v>6</v>
      </c>
      <c r="X6" s="148">
        <v>5</v>
      </c>
      <c r="Y6" s="148">
        <v>1</v>
      </c>
      <c r="Z6" s="98"/>
    </row>
    <row r="7" spans="1:26" ht="13.5" customHeight="1" x14ac:dyDescent="0.25">
      <c r="A7" s="19">
        <v>4</v>
      </c>
      <c r="B7" s="66" t="s">
        <v>392</v>
      </c>
      <c r="C7" s="64" t="s">
        <v>155</v>
      </c>
      <c r="D7" s="63" t="s">
        <v>393</v>
      </c>
      <c r="F7" s="19" t="s">
        <v>69</v>
      </c>
      <c r="G7" s="21">
        <v>14</v>
      </c>
      <c r="H7" s="32" t="s">
        <v>37</v>
      </c>
      <c r="I7" s="23">
        <v>3</v>
      </c>
      <c r="J7" s="238">
        <f t="shared" si="0"/>
        <v>119.16462476221449</v>
      </c>
      <c r="K7" s="23">
        <v>2</v>
      </c>
      <c r="L7" s="238">
        <f t="shared" si="1"/>
        <v>135.11204485785569</v>
      </c>
      <c r="M7" s="192">
        <v>3</v>
      </c>
      <c r="N7" s="238">
        <f t="shared" si="2"/>
        <v>119.16462476221449</v>
      </c>
      <c r="O7" s="240">
        <f t="shared" si="3"/>
        <v>373.4412943822847</v>
      </c>
      <c r="Q7" s="176" t="s">
        <v>68</v>
      </c>
      <c r="R7" s="148">
        <v>4869</v>
      </c>
      <c r="S7" s="149" t="s">
        <v>98</v>
      </c>
      <c r="T7" s="150" t="s">
        <v>394</v>
      </c>
      <c r="U7" s="148" t="s">
        <v>37</v>
      </c>
      <c r="V7" s="147">
        <v>15</v>
      </c>
      <c r="W7" s="148">
        <v>1</v>
      </c>
      <c r="X7" s="148">
        <v>12</v>
      </c>
      <c r="Y7" s="148">
        <v>2</v>
      </c>
      <c r="Z7" s="98"/>
    </row>
    <row r="8" spans="1:26" ht="13.5" customHeight="1" x14ac:dyDescent="0.25">
      <c r="A8" s="19">
        <v>5</v>
      </c>
      <c r="B8" s="66" t="s">
        <v>195</v>
      </c>
      <c r="C8" s="64" t="s">
        <v>253</v>
      </c>
      <c r="D8" s="63" t="s">
        <v>372</v>
      </c>
      <c r="F8" s="19" t="s">
        <v>67</v>
      </c>
      <c r="G8" s="21">
        <v>7</v>
      </c>
      <c r="H8" s="32" t="s">
        <v>35</v>
      </c>
      <c r="I8" s="23">
        <v>1</v>
      </c>
      <c r="J8" s="238">
        <f t="shared" si="0"/>
        <v>142.25490200071283</v>
      </c>
      <c r="K8" s="23">
        <v>2</v>
      </c>
      <c r="L8" s="238">
        <f t="shared" si="1"/>
        <v>112.91768793179949</v>
      </c>
      <c r="M8" s="192">
        <v>2</v>
      </c>
      <c r="N8" s="238">
        <f t="shared" si="2"/>
        <v>112.91768793179949</v>
      </c>
      <c r="O8" s="240">
        <f t="shared" si="3"/>
        <v>368.09027786431182</v>
      </c>
      <c r="Q8" s="176" t="s">
        <v>73</v>
      </c>
      <c r="R8" s="148" t="s">
        <v>395</v>
      </c>
      <c r="S8" s="149" t="s">
        <v>245</v>
      </c>
      <c r="T8" s="150" t="s">
        <v>396</v>
      </c>
      <c r="U8" s="148" t="s">
        <v>37</v>
      </c>
      <c r="V8" s="147">
        <v>18</v>
      </c>
      <c r="W8" s="148">
        <v>4</v>
      </c>
      <c r="X8" s="148">
        <v>3</v>
      </c>
      <c r="Y8" s="148">
        <v>11</v>
      </c>
      <c r="Z8" s="98"/>
    </row>
    <row r="9" spans="1:26" ht="13.5" customHeight="1" x14ac:dyDescent="0.25">
      <c r="A9" s="19">
        <v>6</v>
      </c>
      <c r="B9" s="66" t="s">
        <v>276</v>
      </c>
      <c r="C9" s="64" t="s">
        <v>277</v>
      </c>
      <c r="D9" s="63" t="s">
        <v>278</v>
      </c>
      <c r="F9" s="19" t="s">
        <v>71</v>
      </c>
      <c r="G9" s="21">
        <v>20</v>
      </c>
      <c r="H9" s="32" t="s">
        <v>36</v>
      </c>
      <c r="I9" s="23">
        <v>9</v>
      </c>
      <c r="J9" s="238">
        <f t="shared" si="0"/>
        <v>77.339374311232817</v>
      </c>
      <c r="K9" s="23">
        <v>3</v>
      </c>
      <c r="L9" s="238">
        <f t="shared" si="1"/>
        <v>131.19543704721593</v>
      </c>
      <c r="M9" s="192">
        <v>2</v>
      </c>
      <c r="N9" s="238">
        <f t="shared" si="2"/>
        <v>145</v>
      </c>
      <c r="O9" s="240">
        <f t="shared" si="3"/>
        <v>353.53481135844874</v>
      </c>
      <c r="Q9" s="176" t="s">
        <v>76</v>
      </c>
      <c r="R9" s="148" t="s">
        <v>214</v>
      </c>
      <c r="S9" s="149" t="s">
        <v>115</v>
      </c>
      <c r="T9" s="150" t="s">
        <v>397</v>
      </c>
      <c r="U9" s="148" t="s">
        <v>37</v>
      </c>
      <c r="V9" s="147">
        <v>25</v>
      </c>
      <c r="W9" s="148">
        <v>5</v>
      </c>
      <c r="X9" s="148">
        <v>7</v>
      </c>
      <c r="Y9" s="148">
        <v>10</v>
      </c>
      <c r="Z9" s="98"/>
    </row>
    <row r="10" spans="1:26" ht="13.5" customHeight="1" x14ac:dyDescent="0.25">
      <c r="A10" s="19">
        <v>7</v>
      </c>
      <c r="B10" s="66" t="s">
        <v>196</v>
      </c>
      <c r="C10" s="64" t="s">
        <v>252</v>
      </c>
      <c r="D10" s="63" t="s">
        <v>140</v>
      </c>
      <c r="F10" s="19" t="s">
        <v>69</v>
      </c>
      <c r="G10" s="21">
        <v>7</v>
      </c>
      <c r="H10" s="32" t="s">
        <v>35</v>
      </c>
      <c r="I10" s="23">
        <v>2</v>
      </c>
      <c r="J10" s="238">
        <f t="shared" si="0"/>
        <v>112.91768793179949</v>
      </c>
      <c r="K10" s="23">
        <v>1</v>
      </c>
      <c r="L10" s="238">
        <f t="shared" si="1"/>
        <v>142.25490200071283</v>
      </c>
      <c r="M10" s="192">
        <v>3</v>
      </c>
      <c r="N10" s="238">
        <f t="shared" si="2"/>
        <v>89.827410693301147</v>
      </c>
      <c r="O10" s="240">
        <f t="shared" si="3"/>
        <v>345.00000062581347</v>
      </c>
      <c r="Q10" s="176" t="s">
        <v>74</v>
      </c>
      <c r="R10" s="148" t="s">
        <v>398</v>
      </c>
      <c r="S10" s="149" t="s">
        <v>399</v>
      </c>
      <c r="T10" s="150" t="s">
        <v>400</v>
      </c>
      <c r="U10" s="148" t="s">
        <v>37</v>
      </c>
      <c r="V10" s="147">
        <v>26</v>
      </c>
      <c r="W10" s="148">
        <v>5</v>
      </c>
      <c r="X10" s="148">
        <v>6</v>
      </c>
      <c r="Y10" s="148" t="s">
        <v>26</v>
      </c>
      <c r="Z10" s="98"/>
    </row>
    <row r="11" spans="1:26" ht="13.5" customHeight="1" x14ac:dyDescent="0.25">
      <c r="A11" s="19">
        <v>8</v>
      </c>
      <c r="B11" s="66" t="s">
        <v>242</v>
      </c>
      <c r="C11" s="64" t="s">
        <v>243</v>
      </c>
      <c r="D11" s="63" t="s">
        <v>244</v>
      </c>
      <c r="F11" s="19" t="s">
        <v>71</v>
      </c>
      <c r="G11" s="21">
        <v>14</v>
      </c>
      <c r="H11" s="32" t="s">
        <v>37</v>
      </c>
      <c r="I11" s="23">
        <v>6</v>
      </c>
      <c r="J11" s="238">
        <f t="shared" si="0"/>
        <v>82.684553550444008</v>
      </c>
      <c r="K11" s="23">
        <v>5</v>
      </c>
      <c r="L11" s="238">
        <f t="shared" si="1"/>
        <v>93.786472995682388</v>
      </c>
      <c r="M11" s="192">
        <v>1</v>
      </c>
      <c r="N11" s="238">
        <f t="shared" si="2"/>
        <v>157.30640178391189</v>
      </c>
      <c r="O11" s="240">
        <f t="shared" si="3"/>
        <v>333.77742833003828</v>
      </c>
      <c r="Q11" s="176" t="s">
        <v>75</v>
      </c>
      <c r="R11" s="148" t="s">
        <v>153</v>
      </c>
      <c r="S11" s="149" t="s">
        <v>154</v>
      </c>
      <c r="T11" s="150" t="s">
        <v>401</v>
      </c>
      <c r="U11" s="148" t="s">
        <v>37</v>
      </c>
      <c r="V11" s="147">
        <v>26</v>
      </c>
      <c r="W11" s="148">
        <v>8</v>
      </c>
      <c r="X11" s="148">
        <v>10</v>
      </c>
      <c r="Y11" s="148">
        <v>8</v>
      </c>
      <c r="Z11" s="98"/>
    </row>
    <row r="12" spans="1:26" ht="13.5" customHeight="1" x14ac:dyDescent="0.25">
      <c r="A12" s="19">
        <v>9</v>
      </c>
      <c r="B12" s="66" t="s">
        <v>258</v>
      </c>
      <c r="C12" s="64" t="s">
        <v>259</v>
      </c>
      <c r="D12" s="63" t="s">
        <v>260</v>
      </c>
      <c r="F12" s="19" t="s">
        <v>71</v>
      </c>
      <c r="G12" s="21">
        <v>7</v>
      </c>
      <c r="H12" s="32" t="s">
        <v>35</v>
      </c>
      <c r="I12" s="23">
        <v>3</v>
      </c>
      <c r="J12" s="238">
        <f t="shared" si="0"/>
        <v>89.827410693301147</v>
      </c>
      <c r="K12" s="23">
        <v>3</v>
      </c>
      <c r="L12" s="238">
        <f t="shared" si="1"/>
        <v>89.827410693301147</v>
      </c>
      <c r="M12" s="192">
        <v>1</v>
      </c>
      <c r="N12" s="238">
        <f t="shared" si="2"/>
        <v>142.25490200071283</v>
      </c>
      <c r="O12" s="240">
        <f t="shared" si="3"/>
        <v>321.90972338731513</v>
      </c>
      <c r="Q12" s="176" t="s">
        <v>70</v>
      </c>
      <c r="R12" s="148" t="s">
        <v>248</v>
      </c>
      <c r="S12" s="149" t="s">
        <v>249</v>
      </c>
      <c r="T12" s="150" t="s">
        <v>250</v>
      </c>
      <c r="U12" s="148" t="s">
        <v>37</v>
      </c>
      <c r="V12" s="147">
        <v>27</v>
      </c>
      <c r="W12" s="148">
        <v>9</v>
      </c>
      <c r="X12" s="148">
        <v>9</v>
      </c>
      <c r="Y12" s="148">
        <v>9</v>
      </c>
      <c r="Z12" s="98"/>
    </row>
    <row r="13" spans="1:26" ht="13.5" customHeight="1" x14ac:dyDescent="0.25">
      <c r="A13" s="19">
        <v>10</v>
      </c>
      <c r="B13" s="66">
        <v>4869</v>
      </c>
      <c r="C13" s="64" t="s">
        <v>98</v>
      </c>
      <c r="D13" s="63" t="s">
        <v>394</v>
      </c>
      <c r="F13" s="19" t="s">
        <v>68</v>
      </c>
      <c r="G13" s="21">
        <v>14</v>
      </c>
      <c r="H13" s="32" t="s">
        <v>37</v>
      </c>
      <c r="I13" s="23">
        <v>1</v>
      </c>
      <c r="J13" s="238">
        <f t="shared" si="0"/>
        <v>157.30640178391189</v>
      </c>
      <c r="K13" s="23">
        <v>12</v>
      </c>
      <c r="L13" s="238">
        <f t="shared" si="1"/>
        <v>24.775910910102088</v>
      </c>
      <c r="M13" s="192">
        <v>2</v>
      </c>
      <c r="N13" s="238">
        <f t="shared" si="2"/>
        <v>135.11204485785569</v>
      </c>
      <c r="O13" s="240">
        <f t="shared" si="3"/>
        <v>317.19435755186964</v>
      </c>
      <c r="Q13" s="176" t="s">
        <v>77</v>
      </c>
      <c r="R13" s="148" t="s">
        <v>246</v>
      </c>
      <c r="S13" s="149" t="s">
        <v>247</v>
      </c>
      <c r="T13" s="150" t="s">
        <v>402</v>
      </c>
      <c r="U13" s="148" t="s">
        <v>37</v>
      </c>
      <c r="V13" s="147">
        <v>28</v>
      </c>
      <c r="W13" s="148" t="s">
        <v>26</v>
      </c>
      <c r="X13" s="148">
        <v>7</v>
      </c>
      <c r="Y13" s="148">
        <v>6</v>
      </c>
      <c r="Z13" s="98"/>
    </row>
    <row r="14" spans="1:26" ht="13.5" customHeight="1" x14ac:dyDescent="0.25">
      <c r="A14" s="19">
        <v>11</v>
      </c>
      <c r="B14" s="66" t="s">
        <v>265</v>
      </c>
      <c r="C14" s="64" t="s">
        <v>266</v>
      </c>
      <c r="D14" s="63" t="s">
        <v>251</v>
      </c>
      <c r="F14" s="19" t="s">
        <v>68</v>
      </c>
      <c r="G14" s="21">
        <v>20</v>
      </c>
      <c r="H14" s="32" t="s">
        <v>36</v>
      </c>
      <c r="I14" s="23">
        <v>4</v>
      </c>
      <c r="J14" s="238">
        <f t="shared" si="0"/>
        <v>119.94850021680094</v>
      </c>
      <c r="K14" s="23">
        <v>9</v>
      </c>
      <c r="L14" s="238">
        <f t="shared" si="1"/>
        <v>77.339374311232817</v>
      </c>
      <c r="M14" s="192">
        <v>6</v>
      </c>
      <c r="N14" s="238">
        <f t="shared" si="2"/>
        <v>101.14393726401688</v>
      </c>
      <c r="O14" s="240">
        <f t="shared" si="3"/>
        <v>298.43181179205061</v>
      </c>
      <c r="Q14" s="176">
        <v>11</v>
      </c>
      <c r="R14" s="148"/>
      <c r="S14" s="149" t="s">
        <v>137</v>
      </c>
      <c r="T14" s="150" t="s">
        <v>403</v>
      </c>
      <c r="U14" s="148" t="s">
        <v>37</v>
      </c>
      <c r="V14" s="147">
        <v>31</v>
      </c>
      <c r="W14" s="148" t="s">
        <v>26</v>
      </c>
      <c r="X14" s="148">
        <v>11</v>
      </c>
      <c r="Y14" s="148">
        <v>5</v>
      </c>
      <c r="Z14" s="98"/>
    </row>
    <row r="15" spans="1:26" ht="13.5" customHeight="1" x14ac:dyDescent="0.25">
      <c r="A15" s="19">
        <v>12</v>
      </c>
      <c r="B15" s="66" t="s">
        <v>285</v>
      </c>
      <c r="C15" s="64" t="s">
        <v>286</v>
      </c>
      <c r="D15" s="63" t="s">
        <v>287</v>
      </c>
      <c r="F15" s="19" t="s">
        <v>74</v>
      </c>
      <c r="G15" s="21">
        <v>20</v>
      </c>
      <c r="H15" s="32" t="s">
        <v>36</v>
      </c>
      <c r="I15" s="23">
        <v>2</v>
      </c>
      <c r="J15" s="238">
        <f t="shared" si="0"/>
        <v>145</v>
      </c>
      <c r="K15" s="23">
        <v>2</v>
      </c>
      <c r="L15" s="238">
        <f t="shared" si="1"/>
        <v>145</v>
      </c>
      <c r="M15" s="192" t="s">
        <v>27</v>
      </c>
      <c r="N15" s="238">
        <f t="shared" si="2"/>
        <v>0</v>
      </c>
      <c r="O15" s="240">
        <f t="shared" si="3"/>
        <v>290</v>
      </c>
      <c r="Q15" s="176">
        <v>12</v>
      </c>
      <c r="R15" s="148">
        <v>3373</v>
      </c>
      <c r="S15" s="149" t="s">
        <v>404</v>
      </c>
      <c r="T15" s="150" t="s">
        <v>405</v>
      </c>
      <c r="U15" s="148" t="s">
        <v>37</v>
      </c>
      <c r="V15" s="147">
        <v>32</v>
      </c>
      <c r="W15" s="148">
        <v>10</v>
      </c>
      <c r="X15" s="148" t="s">
        <v>27</v>
      </c>
      <c r="Y15" s="148">
        <v>7</v>
      </c>
      <c r="Z15" s="98"/>
    </row>
    <row r="16" spans="1:26" ht="13.5" customHeight="1" x14ac:dyDescent="0.25">
      <c r="A16" s="19">
        <v>13</v>
      </c>
      <c r="B16" s="66" t="s">
        <v>279</v>
      </c>
      <c r="C16" s="64" t="s">
        <v>280</v>
      </c>
      <c r="D16" s="63" t="s">
        <v>375</v>
      </c>
      <c r="F16" s="19" t="s">
        <v>73</v>
      </c>
      <c r="G16" s="21">
        <v>20</v>
      </c>
      <c r="H16" s="32" t="s">
        <v>36</v>
      </c>
      <c r="I16" s="23">
        <v>12</v>
      </c>
      <c r="J16" s="238">
        <f t="shared" si="0"/>
        <v>56.092437480817821</v>
      </c>
      <c r="K16" s="23">
        <v>6</v>
      </c>
      <c r="L16" s="238">
        <f t="shared" si="1"/>
        <v>101.14393726401688</v>
      </c>
      <c r="M16" s="192">
        <v>3</v>
      </c>
      <c r="N16" s="238">
        <f t="shared" si="2"/>
        <v>131.19543704721593</v>
      </c>
      <c r="O16" s="240">
        <f t="shared" si="3"/>
        <v>288.43181179205067</v>
      </c>
      <c r="Q16" s="176">
        <v>13</v>
      </c>
      <c r="R16" s="148" t="s">
        <v>292</v>
      </c>
      <c r="S16" s="149" t="s">
        <v>293</v>
      </c>
      <c r="T16" s="150" t="s">
        <v>406</v>
      </c>
      <c r="U16" s="148" t="s">
        <v>37</v>
      </c>
      <c r="V16" s="147">
        <v>34</v>
      </c>
      <c r="W16" s="148" t="s">
        <v>26</v>
      </c>
      <c r="X16" s="148">
        <v>4</v>
      </c>
      <c r="Y16" s="148" t="s">
        <v>26</v>
      </c>
      <c r="Z16" s="98"/>
    </row>
    <row r="17" spans="1:26" ht="13.5" customHeight="1" x14ac:dyDescent="0.25">
      <c r="A17" s="19">
        <v>14</v>
      </c>
      <c r="B17" s="66">
        <v>14</v>
      </c>
      <c r="C17" s="64" t="s">
        <v>200</v>
      </c>
      <c r="D17" s="63" t="s">
        <v>376</v>
      </c>
      <c r="F17" s="19" t="s">
        <v>76</v>
      </c>
      <c r="G17" s="21">
        <v>20</v>
      </c>
      <c r="H17" s="32" t="s">
        <v>36</v>
      </c>
      <c r="I17" s="23">
        <v>3</v>
      </c>
      <c r="J17" s="238">
        <f t="shared" si="0"/>
        <v>131.19543704721593</v>
      </c>
      <c r="K17" s="23">
        <v>4</v>
      </c>
      <c r="L17" s="238">
        <f t="shared" si="1"/>
        <v>119.94850021680094</v>
      </c>
      <c r="M17" s="192">
        <v>16</v>
      </c>
      <c r="N17" s="238">
        <f t="shared" si="2"/>
        <v>29.845500650402819</v>
      </c>
      <c r="O17" s="240">
        <f t="shared" si="3"/>
        <v>280.98943791441968</v>
      </c>
      <c r="Q17" s="176">
        <v>14</v>
      </c>
      <c r="R17" s="148" t="s">
        <v>407</v>
      </c>
      <c r="S17" s="149" t="s">
        <v>97</v>
      </c>
      <c r="T17" s="150" t="s">
        <v>408</v>
      </c>
      <c r="U17" s="148" t="s">
        <v>37</v>
      </c>
      <c r="V17" s="147">
        <v>45</v>
      </c>
      <c r="W17" s="148" t="s">
        <v>25</v>
      </c>
      <c r="X17" s="148" t="s">
        <v>26</v>
      </c>
      <c r="Y17" s="148" t="s">
        <v>26</v>
      </c>
      <c r="Z17" s="98"/>
    </row>
    <row r="18" spans="1:26" ht="13.5" customHeight="1" x14ac:dyDescent="0.25">
      <c r="A18" s="19">
        <v>15</v>
      </c>
      <c r="B18" s="66" t="s">
        <v>395</v>
      </c>
      <c r="C18" s="64" t="s">
        <v>245</v>
      </c>
      <c r="D18" s="63" t="s">
        <v>396</v>
      </c>
      <c r="F18" s="19" t="s">
        <v>73</v>
      </c>
      <c r="G18" s="21">
        <v>14</v>
      </c>
      <c r="H18" s="32" t="s">
        <v>37</v>
      </c>
      <c r="I18" s="23">
        <v>4</v>
      </c>
      <c r="J18" s="238">
        <f t="shared" si="0"/>
        <v>105.77483078894235</v>
      </c>
      <c r="K18" s="23">
        <v>3</v>
      </c>
      <c r="L18" s="238">
        <f t="shared" si="1"/>
        <v>119.16462476221449</v>
      </c>
      <c r="M18" s="192">
        <v>11</v>
      </c>
      <c r="N18" s="238">
        <f t="shared" si="2"/>
        <v>33.808196097429217</v>
      </c>
      <c r="O18" s="240">
        <f t="shared" si="3"/>
        <v>258.74765164858604</v>
      </c>
      <c r="Q18" s="177" t="s">
        <v>67</v>
      </c>
      <c r="R18" s="66" t="s">
        <v>195</v>
      </c>
      <c r="S18" s="64" t="s">
        <v>253</v>
      </c>
      <c r="T18" s="63" t="s">
        <v>372</v>
      </c>
      <c r="U18" s="66" t="s">
        <v>35</v>
      </c>
      <c r="V18" s="62">
        <v>5</v>
      </c>
      <c r="W18" s="66">
        <v>1</v>
      </c>
      <c r="X18" s="66">
        <v>2</v>
      </c>
      <c r="Y18" s="66">
        <v>2</v>
      </c>
      <c r="Z18" s="98"/>
    </row>
    <row r="19" spans="1:26" ht="13.5" customHeight="1" x14ac:dyDescent="0.25">
      <c r="A19" s="19">
        <v>16</v>
      </c>
      <c r="B19" s="66">
        <v>376</v>
      </c>
      <c r="C19" s="64" t="s">
        <v>314</v>
      </c>
      <c r="D19" s="63" t="s">
        <v>315</v>
      </c>
      <c r="F19" s="19" t="s">
        <v>75</v>
      </c>
      <c r="G19" s="21">
        <v>20</v>
      </c>
      <c r="H19" s="32" t="s">
        <v>36</v>
      </c>
      <c r="I19" s="23">
        <v>5</v>
      </c>
      <c r="J19" s="238">
        <f t="shared" si="0"/>
        <v>110.10299956639813</v>
      </c>
      <c r="K19" s="23">
        <v>7</v>
      </c>
      <c r="L19" s="238">
        <f t="shared" si="1"/>
        <v>92.796597782486216</v>
      </c>
      <c r="M19" s="192">
        <v>13</v>
      </c>
      <c r="N19" s="238">
        <f t="shared" si="2"/>
        <v>49.354332167857223</v>
      </c>
      <c r="O19" s="240">
        <f t="shared" si="3"/>
        <v>252.25392951674158</v>
      </c>
      <c r="Q19" s="177" t="s">
        <v>69</v>
      </c>
      <c r="R19" s="66" t="s">
        <v>196</v>
      </c>
      <c r="S19" s="64" t="s">
        <v>252</v>
      </c>
      <c r="T19" s="63" t="s">
        <v>140</v>
      </c>
      <c r="U19" s="66" t="s">
        <v>35</v>
      </c>
      <c r="V19" s="62">
        <v>6</v>
      </c>
      <c r="W19" s="66">
        <v>2</v>
      </c>
      <c r="X19" s="66">
        <v>1</v>
      </c>
      <c r="Y19" s="66">
        <v>3</v>
      </c>
      <c r="Z19" s="98"/>
    </row>
    <row r="20" spans="1:26" ht="13.5" customHeight="1" x14ac:dyDescent="0.25">
      <c r="A20" s="19">
        <v>17</v>
      </c>
      <c r="B20" s="66" t="s">
        <v>270</v>
      </c>
      <c r="C20" s="64" t="s">
        <v>271</v>
      </c>
      <c r="D20" s="63" t="s">
        <v>272</v>
      </c>
      <c r="F20" s="19" t="s">
        <v>70</v>
      </c>
      <c r="G20" s="21">
        <v>20</v>
      </c>
      <c r="H20" s="32" t="s">
        <v>36</v>
      </c>
      <c r="I20" s="23">
        <v>11</v>
      </c>
      <c r="J20" s="238">
        <f t="shared" si="0"/>
        <v>62.981865525287802</v>
      </c>
      <c r="K20" s="23">
        <v>11</v>
      </c>
      <c r="L20" s="238">
        <f t="shared" si="1"/>
        <v>62.981865525287802</v>
      </c>
      <c r="M20" s="192">
        <v>5</v>
      </c>
      <c r="N20" s="238">
        <f t="shared" si="2"/>
        <v>110.10299956639813</v>
      </c>
      <c r="O20" s="240">
        <f t="shared" si="3"/>
        <v>236.06673061697373</v>
      </c>
      <c r="Q20" s="177" t="s">
        <v>71</v>
      </c>
      <c r="R20" s="66" t="s">
        <v>258</v>
      </c>
      <c r="S20" s="64" t="s">
        <v>259</v>
      </c>
      <c r="T20" s="63" t="s">
        <v>260</v>
      </c>
      <c r="U20" s="66" t="s">
        <v>35</v>
      </c>
      <c r="V20" s="62">
        <v>7</v>
      </c>
      <c r="W20" s="66">
        <v>3</v>
      </c>
      <c r="X20" s="66">
        <v>3</v>
      </c>
      <c r="Y20" s="66">
        <v>1</v>
      </c>
      <c r="Z20" s="98"/>
    </row>
    <row r="21" spans="1:26" ht="13.5" customHeight="1" x14ac:dyDescent="0.25">
      <c r="A21" s="19">
        <v>18</v>
      </c>
      <c r="B21" s="66" t="s">
        <v>192</v>
      </c>
      <c r="C21" s="64" t="s">
        <v>284</v>
      </c>
      <c r="D21" s="63" t="s">
        <v>193</v>
      </c>
      <c r="F21" s="19" t="s">
        <v>77</v>
      </c>
      <c r="G21" s="21">
        <v>20</v>
      </c>
      <c r="H21" s="32" t="s">
        <v>36</v>
      </c>
      <c r="I21" s="23">
        <v>8</v>
      </c>
      <c r="J21" s="238">
        <f t="shared" si="0"/>
        <v>84.897000433601875</v>
      </c>
      <c r="K21" s="23">
        <v>8</v>
      </c>
      <c r="L21" s="238">
        <f t="shared" si="1"/>
        <v>84.897000433601875</v>
      </c>
      <c r="M21" s="192">
        <v>11</v>
      </c>
      <c r="N21" s="238">
        <f t="shared" si="2"/>
        <v>62.981865525287802</v>
      </c>
      <c r="O21" s="240">
        <f t="shared" si="3"/>
        <v>232.77586639249154</v>
      </c>
      <c r="Q21" s="177" t="s">
        <v>68</v>
      </c>
      <c r="R21" s="66" t="s">
        <v>254</v>
      </c>
      <c r="S21" s="64" t="s">
        <v>255</v>
      </c>
      <c r="T21" s="63" t="s">
        <v>142</v>
      </c>
      <c r="U21" s="66" t="s">
        <v>35</v>
      </c>
      <c r="V21" s="62">
        <v>12</v>
      </c>
      <c r="W21" s="66">
        <v>4</v>
      </c>
      <c r="X21" s="66">
        <v>4</v>
      </c>
      <c r="Y21" s="66">
        <v>4</v>
      </c>
      <c r="Z21" s="98"/>
    </row>
    <row r="22" spans="1:26" ht="13.5" customHeight="1" x14ac:dyDescent="0.25">
      <c r="A22" s="19">
        <v>19</v>
      </c>
      <c r="B22" s="66" t="s">
        <v>288</v>
      </c>
      <c r="C22" s="64" t="s">
        <v>289</v>
      </c>
      <c r="D22" s="63" t="s">
        <v>290</v>
      </c>
      <c r="F22" s="19" t="s">
        <v>79</v>
      </c>
      <c r="G22" s="21">
        <v>20</v>
      </c>
      <c r="H22" s="32" t="s">
        <v>36</v>
      </c>
      <c r="I22" s="23">
        <v>7</v>
      </c>
      <c r="J22" s="238">
        <f t="shared" si="0"/>
        <v>92.796597782486216</v>
      </c>
      <c r="K22" s="23">
        <v>17</v>
      </c>
      <c r="L22" s="238">
        <f t="shared" si="1"/>
        <v>23.529053714285364</v>
      </c>
      <c r="M22" s="192">
        <v>7</v>
      </c>
      <c r="N22" s="238">
        <f t="shared" si="2"/>
        <v>92.796597782486216</v>
      </c>
      <c r="O22" s="240">
        <f t="shared" si="3"/>
        <v>209.1222492792578</v>
      </c>
      <c r="Q22" s="177" t="s">
        <v>73</v>
      </c>
      <c r="R22" s="66" t="s">
        <v>256</v>
      </c>
      <c r="S22" s="64" t="s">
        <v>257</v>
      </c>
      <c r="T22" s="63" t="s">
        <v>141</v>
      </c>
      <c r="U22" s="66" t="s">
        <v>35</v>
      </c>
      <c r="V22" s="62">
        <v>16</v>
      </c>
      <c r="W22" s="66">
        <v>5</v>
      </c>
      <c r="X22" s="66">
        <v>6</v>
      </c>
      <c r="Y22" s="66">
        <v>5</v>
      </c>
      <c r="Z22" s="98"/>
    </row>
    <row r="23" spans="1:26" ht="13.5" customHeight="1" x14ac:dyDescent="0.25">
      <c r="A23" s="19">
        <v>20</v>
      </c>
      <c r="B23" s="66" t="s">
        <v>214</v>
      </c>
      <c r="C23" s="64" t="s">
        <v>115</v>
      </c>
      <c r="D23" s="63" t="s">
        <v>397</v>
      </c>
      <c r="F23" s="19" t="s">
        <v>76</v>
      </c>
      <c r="G23" s="21">
        <v>14</v>
      </c>
      <c r="H23" s="32" t="s">
        <v>37</v>
      </c>
      <c r="I23" s="23">
        <v>5</v>
      </c>
      <c r="J23" s="238">
        <f t="shared" si="0"/>
        <v>93.786472995682388</v>
      </c>
      <c r="K23" s="23">
        <v>7</v>
      </c>
      <c r="L23" s="238">
        <f t="shared" si="1"/>
        <v>72.194356926056201</v>
      </c>
      <c r="M23" s="192">
        <v>10</v>
      </c>
      <c r="N23" s="238">
        <f t="shared" si="2"/>
        <v>43.020687498197617</v>
      </c>
      <c r="O23" s="240">
        <f t="shared" si="3"/>
        <v>209.00151741993619</v>
      </c>
      <c r="Q23" s="177" t="s">
        <v>76</v>
      </c>
      <c r="R23" s="66" t="s">
        <v>198</v>
      </c>
      <c r="S23" s="64" t="s">
        <v>261</v>
      </c>
      <c r="T23" s="63" t="s">
        <v>262</v>
      </c>
      <c r="U23" s="66" t="s">
        <v>35</v>
      </c>
      <c r="V23" s="62">
        <v>17</v>
      </c>
      <c r="W23" s="66">
        <v>6</v>
      </c>
      <c r="X23" s="66">
        <v>5</v>
      </c>
      <c r="Y23" s="66">
        <v>6</v>
      </c>
      <c r="Z23" s="98"/>
    </row>
    <row r="24" spans="1:26" ht="13.5" customHeight="1" x14ac:dyDescent="0.25">
      <c r="A24" s="19">
        <v>21</v>
      </c>
      <c r="B24" s="66" t="s">
        <v>254</v>
      </c>
      <c r="C24" s="64" t="s">
        <v>255</v>
      </c>
      <c r="D24" s="63" t="s">
        <v>142</v>
      </c>
      <c r="F24" s="19" t="s">
        <v>68</v>
      </c>
      <c r="G24" s="21">
        <v>7</v>
      </c>
      <c r="H24" s="32" t="s">
        <v>35</v>
      </c>
      <c r="I24" s="23">
        <v>4</v>
      </c>
      <c r="J24" s="238">
        <f t="shared" si="0"/>
        <v>69.29475957717186</v>
      </c>
      <c r="K24" s="23">
        <v>4</v>
      </c>
      <c r="L24" s="238">
        <f t="shared" si="1"/>
        <v>69.29475957717186</v>
      </c>
      <c r="M24" s="192">
        <v>4</v>
      </c>
      <c r="N24" s="238">
        <f t="shared" si="2"/>
        <v>69.29475957717186</v>
      </c>
      <c r="O24" s="240">
        <f t="shared" si="3"/>
        <v>207.88427873151556</v>
      </c>
      <c r="Q24" s="177" t="s">
        <v>74</v>
      </c>
      <c r="R24" s="66" t="s">
        <v>263</v>
      </c>
      <c r="S24" s="64" t="s">
        <v>264</v>
      </c>
      <c r="T24" s="63" t="s">
        <v>374</v>
      </c>
      <c r="U24" s="66" t="s">
        <v>35</v>
      </c>
      <c r="V24" s="62">
        <v>22</v>
      </c>
      <c r="W24" s="66" t="s">
        <v>26</v>
      </c>
      <c r="X24" s="66">
        <v>7</v>
      </c>
      <c r="Y24" s="66">
        <v>7</v>
      </c>
      <c r="Z24" s="98"/>
    </row>
    <row r="25" spans="1:26" ht="13.5" customHeight="1" x14ac:dyDescent="0.25">
      <c r="A25" s="19">
        <v>22</v>
      </c>
      <c r="B25" s="66" t="s">
        <v>377</v>
      </c>
      <c r="C25" s="64" t="s">
        <v>378</v>
      </c>
      <c r="D25" s="63" t="s">
        <v>379</v>
      </c>
      <c r="F25" s="19" t="s">
        <v>78</v>
      </c>
      <c r="G25" s="21">
        <v>20</v>
      </c>
      <c r="H25" s="32" t="s">
        <v>36</v>
      </c>
      <c r="I25" s="23">
        <v>14</v>
      </c>
      <c r="J25" s="238">
        <f t="shared" si="0"/>
        <v>42.745097999287161</v>
      </c>
      <c r="K25" s="23">
        <v>10</v>
      </c>
      <c r="L25" s="238">
        <f t="shared" si="1"/>
        <v>70.051499783199063</v>
      </c>
      <c r="M25" s="192">
        <v>10</v>
      </c>
      <c r="N25" s="238">
        <f t="shared" si="2"/>
        <v>70.051499783199063</v>
      </c>
      <c r="O25" s="240">
        <f t="shared" si="3"/>
        <v>182.84809756568529</v>
      </c>
      <c r="Q25" s="176" t="s">
        <v>67</v>
      </c>
      <c r="R25" s="148" t="s">
        <v>267</v>
      </c>
      <c r="S25" s="149" t="s">
        <v>268</v>
      </c>
      <c r="T25" s="150" t="s">
        <v>373</v>
      </c>
      <c r="U25" s="148" t="s">
        <v>36</v>
      </c>
      <c r="V25" s="147">
        <v>8</v>
      </c>
      <c r="W25" s="148">
        <v>6</v>
      </c>
      <c r="X25" s="148">
        <v>1</v>
      </c>
      <c r="Y25" s="148">
        <v>1</v>
      </c>
      <c r="Z25" s="98"/>
    </row>
    <row r="26" spans="1:26" ht="13.5" customHeight="1" x14ac:dyDescent="0.25">
      <c r="A26" s="19">
        <v>23</v>
      </c>
      <c r="B26" s="66" t="s">
        <v>398</v>
      </c>
      <c r="C26" s="64" t="s">
        <v>399</v>
      </c>
      <c r="D26" s="63" t="s">
        <v>400</v>
      </c>
      <c r="F26" s="19" t="s">
        <v>74</v>
      </c>
      <c r="G26" s="21">
        <v>14</v>
      </c>
      <c r="H26" s="32" t="s">
        <v>37</v>
      </c>
      <c r="I26" s="23">
        <v>5</v>
      </c>
      <c r="J26" s="238">
        <f t="shared" si="0"/>
        <v>93.786472995682388</v>
      </c>
      <c r="K26" s="23">
        <v>6</v>
      </c>
      <c r="L26" s="238">
        <f t="shared" si="1"/>
        <v>82.684553550444008</v>
      </c>
      <c r="M26" s="192" t="s">
        <v>26</v>
      </c>
      <c r="N26" s="238">
        <f t="shared" si="2"/>
        <v>0</v>
      </c>
      <c r="O26" s="240">
        <f t="shared" si="3"/>
        <v>176.47102654612638</v>
      </c>
      <c r="Q26" s="176" t="s">
        <v>69</v>
      </c>
      <c r="R26" s="148" t="s">
        <v>207</v>
      </c>
      <c r="S26" s="149" t="s">
        <v>269</v>
      </c>
      <c r="T26" s="150" t="s">
        <v>206</v>
      </c>
      <c r="U26" s="148" t="s">
        <v>36</v>
      </c>
      <c r="V26" s="147">
        <v>10</v>
      </c>
      <c r="W26" s="148">
        <v>1</v>
      </c>
      <c r="X26" s="148">
        <v>5</v>
      </c>
      <c r="Y26" s="148">
        <v>4</v>
      </c>
      <c r="Z26" s="98"/>
    </row>
    <row r="27" spans="1:26" ht="13.5" customHeight="1" x14ac:dyDescent="0.25">
      <c r="A27" s="19">
        <v>24</v>
      </c>
      <c r="B27" s="66">
        <v>16</v>
      </c>
      <c r="C27" s="64" t="s">
        <v>126</v>
      </c>
      <c r="D27" s="63" t="s">
        <v>380</v>
      </c>
      <c r="F27" s="19" t="s">
        <v>72</v>
      </c>
      <c r="G27" s="21">
        <v>20</v>
      </c>
      <c r="H27" s="32" t="s">
        <v>36</v>
      </c>
      <c r="I27" s="23">
        <v>13</v>
      </c>
      <c r="J27" s="238">
        <f t="shared" si="0"/>
        <v>49.354332167857223</v>
      </c>
      <c r="K27" s="23">
        <v>13</v>
      </c>
      <c r="L27" s="238">
        <f t="shared" si="1"/>
        <v>49.354332167857223</v>
      </c>
      <c r="M27" s="192">
        <v>9</v>
      </c>
      <c r="N27" s="238">
        <f t="shared" si="2"/>
        <v>77.339374311232817</v>
      </c>
      <c r="O27" s="240">
        <f t="shared" si="3"/>
        <v>176.04803864694725</v>
      </c>
      <c r="Q27" s="176" t="s">
        <v>71</v>
      </c>
      <c r="R27" s="148" t="s">
        <v>276</v>
      </c>
      <c r="S27" s="149" t="s">
        <v>277</v>
      </c>
      <c r="T27" s="150" t="s">
        <v>278</v>
      </c>
      <c r="U27" s="148" t="s">
        <v>36</v>
      </c>
      <c r="V27" s="147">
        <v>14</v>
      </c>
      <c r="W27" s="148">
        <v>9</v>
      </c>
      <c r="X27" s="148">
        <v>3</v>
      </c>
      <c r="Y27" s="148">
        <v>2</v>
      </c>
      <c r="Z27" s="98"/>
    </row>
    <row r="28" spans="1:26" ht="13.5" customHeight="1" x14ac:dyDescent="0.25">
      <c r="A28" s="19">
        <v>25</v>
      </c>
      <c r="B28" s="66" t="s">
        <v>273</v>
      </c>
      <c r="C28" s="64" t="s">
        <v>274</v>
      </c>
      <c r="D28" s="63" t="s">
        <v>275</v>
      </c>
      <c r="F28" s="19">
        <v>14</v>
      </c>
      <c r="G28" s="21">
        <v>20</v>
      </c>
      <c r="H28" s="32" t="s">
        <v>36</v>
      </c>
      <c r="I28" s="23">
        <v>16</v>
      </c>
      <c r="J28" s="238">
        <f t="shared" si="0"/>
        <v>29.845500650402819</v>
      </c>
      <c r="K28" s="23">
        <v>12</v>
      </c>
      <c r="L28" s="238">
        <f t="shared" si="1"/>
        <v>56.092437480817821</v>
      </c>
      <c r="M28" s="192">
        <v>8</v>
      </c>
      <c r="N28" s="238">
        <f t="shared" si="2"/>
        <v>84.897000433601875</v>
      </c>
      <c r="O28" s="240">
        <f t="shared" si="3"/>
        <v>170.83493856482252</v>
      </c>
      <c r="Q28" s="176" t="s">
        <v>68</v>
      </c>
      <c r="R28" s="148" t="s">
        <v>265</v>
      </c>
      <c r="S28" s="149" t="s">
        <v>266</v>
      </c>
      <c r="T28" s="150" t="s">
        <v>251</v>
      </c>
      <c r="U28" s="148" t="s">
        <v>36</v>
      </c>
      <c r="V28" s="147">
        <v>19</v>
      </c>
      <c r="W28" s="148">
        <v>4</v>
      </c>
      <c r="X28" s="148">
        <v>9</v>
      </c>
      <c r="Y28" s="148">
        <v>6</v>
      </c>
      <c r="Z28" s="98"/>
    </row>
    <row r="29" spans="1:26" ht="13.5" customHeight="1" x14ac:dyDescent="0.25">
      <c r="A29" s="19">
        <v>26</v>
      </c>
      <c r="B29" s="66" t="s">
        <v>153</v>
      </c>
      <c r="C29" s="64" t="s">
        <v>154</v>
      </c>
      <c r="D29" s="63" t="s">
        <v>401</v>
      </c>
      <c r="F29" s="19" t="s">
        <v>75</v>
      </c>
      <c r="G29" s="21">
        <v>14</v>
      </c>
      <c r="H29" s="32" t="s">
        <v>37</v>
      </c>
      <c r="I29" s="23">
        <v>8</v>
      </c>
      <c r="J29" s="238">
        <f t="shared" si="0"/>
        <v>62.151902434314721</v>
      </c>
      <c r="K29" s="23">
        <v>10</v>
      </c>
      <c r="L29" s="238">
        <f t="shared" si="1"/>
        <v>43.020687498197617</v>
      </c>
      <c r="M29" s="192">
        <v>8</v>
      </c>
      <c r="N29" s="238">
        <f t="shared" si="2"/>
        <v>62.151902434314721</v>
      </c>
      <c r="O29" s="240">
        <f t="shared" si="3"/>
        <v>167.32449236682706</v>
      </c>
      <c r="Q29" s="176" t="s">
        <v>73</v>
      </c>
      <c r="R29" s="148" t="s">
        <v>279</v>
      </c>
      <c r="S29" s="149" t="s">
        <v>280</v>
      </c>
      <c r="T29" s="150" t="s">
        <v>375</v>
      </c>
      <c r="U29" s="148" t="s">
        <v>36</v>
      </c>
      <c r="V29" s="147">
        <v>21</v>
      </c>
      <c r="W29" s="148">
        <v>12</v>
      </c>
      <c r="X29" s="148">
        <v>6</v>
      </c>
      <c r="Y29" s="148">
        <v>3</v>
      </c>
      <c r="Z29" s="98"/>
    </row>
    <row r="30" spans="1:26" ht="13.5" customHeight="1" x14ac:dyDescent="0.25">
      <c r="A30" s="19">
        <v>27</v>
      </c>
      <c r="B30" s="66" t="s">
        <v>248</v>
      </c>
      <c r="C30" s="64" t="s">
        <v>249</v>
      </c>
      <c r="D30" s="63" t="s">
        <v>250</v>
      </c>
      <c r="F30" s="19" t="s">
        <v>70</v>
      </c>
      <c r="G30" s="21">
        <v>14</v>
      </c>
      <c r="H30" s="32" t="s">
        <v>37</v>
      </c>
      <c r="I30" s="23">
        <v>9</v>
      </c>
      <c r="J30" s="238">
        <f t="shared" si="0"/>
        <v>52.45141916908851</v>
      </c>
      <c r="K30" s="23">
        <v>9</v>
      </c>
      <c r="L30" s="238">
        <f t="shared" si="1"/>
        <v>52.45141916908851</v>
      </c>
      <c r="M30" s="192">
        <v>9</v>
      </c>
      <c r="N30" s="238">
        <f t="shared" si="2"/>
        <v>52.45141916908851</v>
      </c>
      <c r="O30" s="240">
        <f t="shared" si="3"/>
        <v>157.35425750726552</v>
      </c>
      <c r="Q30" s="176" t="s">
        <v>76</v>
      </c>
      <c r="R30" s="148">
        <v>14</v>
      </c>
      <c r="S30" s="149" t="s">
        <v>200</v>
      </c>
      <c r="T30" s="150" t="s">
        <v>376</v>
      </c>
      <c r="U30" s="148" t="s">
        <v>36</v>
      </c>
      <c r="V30" s="147">
        <v>23</v>
      </c>
      <c r="W30" s="148">
        <v>3</v>
      </c>
      <c r="X30" s="148">
        <v>4</v>
      </c>
      <c r="Y30" s="148">
        <v>16</v>
      </c>
      <c r="Z30" s="98"/>
    </row>
    <row r="31" spans="1:26" ht="13.5" customHeight="1" x14ac:dyDescent="0.25">
      <c r="A31" s="19">
        <v>28</v>
      </c>
      <c r="B31" s="66" t="s">
        <v>246</v>
      </c>
      <c r="C31" s="64" t="s">
        <v>247</v>
      </c>
      <c r="D31" s="63" t="s">
        <v>402</v>
      </c>
      <c r="F31" s="19" t="s">
        <v>77</v>
      </c>
      <c r="G31" s="21">
        <v>14</v>
      </c>
      <c r="H31" s="32" t="s">
        <v>37</v>
      </c>
      <c r="I31" s="23" t="s">
        <v>26</v>
      </c>
      <c r="J31" s="238">
        <f t="shared" si="0"/>
        <v>0</v>
      </c>
      <c r="K31" s="23">
        <v>7</v>
      </c>
      <c r="L31" s="238">
        <f t="shared" si="1"/>
        <v>72.194356926056201</v>
      </c>
      <c r="M31" s="192">
        <v>6</v>
      </c>
      <c r="N31" s="238">
        <f t="shared" si="2"/>
        <v>82.684553550444008</v>
      </c>
      <c r="O31" s="240">
        <f t="shared" si="3"/>
        <v>154.87891047650021</v>
      </c>
      <c r="Q31" s="176" t="s">
        <v>74</v>
      </c>
      <c r="R31" s="148" t="s">
        <v>285</v>
      </c>
      <c r="S31" s="149" t="s">
        <v>286</v>
      </c>
      <c r="T31" s="150" t="s">
        <v>287</v>
      </c>
      <c r="U31" s="148" t="s">
        <v>36</v>
      </c>
      <c r="V31" s="147">
        <v>25</v>
      </c>
      <c r="W31" s="148">
        <v>2</v>
      </c>
      <c r="X31" s="148">
        <v>2</v>
      </c>
      <c r="Y31" s="148" t="s">
        <v>27</v>
      </c>
      <c r="Z31" s="98"/>
    </row>
    <row r="32" spans="1:26" ht="13.5" customHeight="1" x14ac:dyDescent="0.25">
      <c r="A32" s="19">
        <v>29</v>
      </c>
      <c r="B32" s="66" t="s">
        <v>381</v>
      </c>
      <c r="C32" s="64" t="s">
        <v>114</v>
      </c>
      <c r="D32" s="63" t="s">
        <v>382</v>
      </c>
      <c r="F32" s="19">
        <v>15</v>
      </c>
      <c r="G32" s="21">
        <v>20</v>
      </c>
      <c r="H32" s="32" t="s">
        <v>36</v>
      </c>
      <c r="I32" s="23">
        <v>10</v>
      </c>
      <c r="J32" s="238">
        <f t="shared" si="0"/>
        <v>70.051499783199063</v>
      </c>
      <c r="K32" s="23">
        <v>16</v>
      </c>
      <c r="L32" s="238">
        <f t="shared" si="1"/>
        <v>29.845500650402819</v>
      </c>
      <c r="M32" s="192">
        <v>14</v>
      </c>
      <c r="N32" s="238">
        <f t="shared" si="2"/>
        <v>42.745097999287161</v>
      </c>
      <c r="O32" s="240">
        <f t="shared" si="3"/>
        <v>142.64209843288904</v>
      </c>
      <c r="Q32" s="176" t="s">
        <v>75</v>
      </c>
      <c r="R32" s="148">
        <v>376</v>
      </c>
      <c r="S32" s="149" t="s">
        <v>314</v>
      </c>
      <c r="T32" s="150" t="s">
        <v>315</v>
      </c>
      <c r="U32" s="148" t="s">
        <v>36</v>
      </c>
      <c r="V32" s="147">
        <v>25</v>
      </c>
      <c r="W32" s="148">
        <v>5</v>
      </c>
      <c r="X32" s="148">
        <v>7</v>
      </c>
      <c r="Y32" s="148">
        <v>13</v>
      </c>
    </row>
    <row r="33" spans="1:25" ht="13.5" customHeight="1" x14ac:dyDescent="0.25">
      <c r="A33" s="19">
        <v>30</v>
      </c>
      <c r="B33" s="66" t="s">
        <v>256</v>
      </c>
      <c r="C33" s="64" t="s">
        <v>257</v>
      </c>
      <c r="D33" s="63" t="s">
        <v>141</v>
      </c>
      <c r="F33" s="19" t="s">
        <v>73</v>
      </c>
      <c r="G33" s="21">
        <v>7</v>
      </c>
      <c r="H33" s="32" t="s">
        <v>35</v>
      </c>
      <c r="I33" s="23">
        <v>5</v>
      </c>
      <c r="J33" s="238">
        <f t="shared" si="0"/>
        <v>50.163544641054756</v>
      </c>
      <c r="K33" s="23">
        <v>6</v>
      </c>
      <c r="L33" s="238">
        <f t="shared" si="1"/>
        <v>31.91876805295923</v>
      </c>
      <c r="M33" s="192">
        <v>5</v>
      </c>
      <c r="N33" s="238">
        <f t="shared" si="2"/>
        <v>50.163544641054756</v>
      </c>
      <c r="O33" s="240">
        <f t="shared" si="3"/>
        <v>132.24585733506873</v>
      </c>
      <c r="Q33" s="176" t="s">
        <v>70</v>
      </c>
      <c r="R33" s="148" t="s">
        <v>270</v>
      </c>
      <c r="S33" s="149" t="s">
        <v>271</v>
      </c>
      <c r="T33" s="150" t="s">
        <v>272</v>
      </c>
      <c r="U33" s="148" t="s">
        <v>36</v>
      </c>
      <c r="V33" s="147">
        <v>27</v>
      </c>
      <c r="W33" s="148">
        <v>11</v>
      </c>
      <c r="X33" s="148">
        <v>11</v>
      </c>
      <c r="Y33" s="148">
        <v>5</v>
      </c>
    </row>
    <row r="34" spans="1:25" ht="13.5" customHeight="1" x14ac:dyDescent="0.25">
      <c r="A34" s="19">
        <v>31</v>
      </c>
      <c r="B34" s="66"/>
      <c r="C34" s="64" t="s">
        <v>137</v>
      </c>
      <c r="D34" s="63" t="s">
        <v>403</v>
      </c>
      <c r="F34" s="19">
        <v>11</v>
      </c>
      <c r="G34" s="21">
        <v>14</v>
      </c>
      <c r="H34" s="32" t="s">
        <v>37</v>
      </c>
      <c r="I34" s="23" t="s">
        <v>26</v>
      </c>
      <c r="J34" s="238">
        <f t="shared" si="0"/>
        <v>0</v>
      </c>
      <c r="K34" s="23">
        <v>11</v>
      </c>
      <c r="L34" s="238">
        <f t="shared" si="1"/>
        <v>33.808196097429217</v>
      </c>
      <c r="M34" s="192">
        <v>5</v>
      </c>
      <c r="N34" s="238">
        <f t="shared" si="2"/>
        <v>93.786472995682388</v>
      </c>
      <c r="O34" s="240">
        <f t="shared" si="3"/>
        <v>127.59466909311161</v>
      </c>
      <c r="Q34" s="176" t="s">
        <v>77</v>
      </c>
      <c r="R34" s="148" t="s">
        <v>192</v>
      </c>
      <c r="S34" s="149" t="s">
        <v>284</v>
      </c>
      <c r="T34" s="150" t="s">
        <v>193</v>
      </c>
      <c r="U34" s="148" t="s">
        <v>36</v>
      </c>
      <c r="V34" s="147">
        <v>27</v>
      </c>
      <c r="W34" s="148">
        <v>8</v>
      </c>
      <c r="X34" s="148">
        <v>8</v>
      </c>
      <c r="Y34" s="148">
        <v>11</v>
      </c>
    </row>
    <row r="35" spans="1:25" ht="13.5" customHeight="1" x14ac:dyDescent="0.25">
      <c r="A35" s="19">
        <v>32</v>
      </c>
      <c r="B35" s="66">
        <v>3373</v>
      </c>
      <c r="C35" s="64" t="s">
        <v>404</v>
      </c>
      <c r="D35" s="63" t="s">
        <v>405</v>
      </c>
      <c r="F35" s="19">
        <v>12</v>
      </c>
      <c r="G35" s="21">
        <v>14</v>
      </c>
      <c r="H35" s="32" t="s">
        <v>37</v>
      </c>
      <c r="I35" s="23">
        <v>10</v>
      </c>
      <c r="J35" s="238">
        <f t="shared" si="0"/>
        <v>43.020687498197617</v>
      </c>
      <c r="K35" s="23" t="s">
        <v>27</v>
      </c>
      <c r="L35" s="238">
        <f t="shared" si="1"/>
        <v>0</v>
      </c>
      <c r="M35" s="192">
        <v>7</v>
      </c>
      <c r="N35" s="238">
        <f t="shared" si="2"/>
        <v>72.194356926056201</v>
      </c>
      <c r="O35" s="240">
        <f t="shared" si="3"/>
        <v>115.21504442425382</v>
      </c>
      <c r="Q35" s="176" t="s">
        <v>79</v>
      </c>
      <c r="R35" s="148" t="s">
        <v>288</v>
      </c>
      <c r="S35" s="149" t="s">
        <v>289</v>
      </c>
      <c r="T35" s="150" t="s">
        <v>290</v>
      </c>
      <c r="U35" s="148" t="s">
        <v>36</v>
      </c>
      <c r="V35" s="147">
        <v>31</v>
      </c>
      <c r="W35" s="148">
        <v>7</v>
      </c>
      <c r="X35" s="148">
        <v>17</v>
      </c>
      <c r="Y35" s="148">
        <v>7</v>
      </c>
    </row>
    <row r="36" spans="1:25" ht="13.5" customHeight="1" x14ac:dyDescent="0.25">
      <c r="A36" s="19">
        <v>33</v>
      </c>
      <c r="B36" s="66" t="s">
        <v>198</v>
      </c>
      <c r="C36" s="64" t="s">
        <v>261</v>
      </c>
      <c r="D36" s="63" t="s">
        <v>262</v>
      </c>
      <c r="F36" s="19" t="s">
        <v>76</v>
      </c>
      <c r="G36" s="21">
        <v>7</v>
      </c>
      <c r="H36" s="32" t="s">
        <v>35</v>
      </c>
      <c r="I36" s="23">
        <v>6</v>
      </c>
      <c r="J36" s="238">
        <f t="shared" si="0"/>
        <v>31.91876805295923</v>
      </c>
      <c r="K36" s="23">
        <v>5</v>
      </c>
      <c r="L36" s="238">
        <f t="shared" si="1"/>
        <v>50.163544641054756</v>
      </c>
      <c r="M36" s="192">
        <v>6</v>
      </c>
      <c r="N36" s="238">
        <f t="shared" si="2"/>
        <v>31.91876805295923</v>
      </c>
      <c r="O36" s="240">
        <f t="shared" si="3"/>
        <v>114.0010807469732</v>
      </c>
      <c r="Q36" s="176" t="s">
        <v>78</v>
      </c>
      <c r="R36" s="148" t="s">
        <v>377</v>
      </c>
      <c r="S36" s="149" t="s">
        <v>378</v>
      </c>
      <c r="T36" s="150" t="s">
        <v>379</v>
      </c>
      <c r="U36" s="148" t="s">
        <v>36</v>
      </c>
      <c r="V36" s="147">
        <v>34</v>
      </c>
      <c r="W36" s="148">
        <v>14</v>
      </c>
      <c r="X36" s="148">
        <v>10</v>
      </c>
      <c r="Y36" s="148">
        <v>10</v>
      </c>
    </row>
    <row r="37" spans="1:25" ht="13.5" customHeight="1" x14ac:dyDescent="0.25">
      <c r="A37" s="19">
        <v>34</v>
      </c>
      <c r="B37" s="66" t="s">
        <v>292</v>
      </c>
      <c r="C37" s="64" t="s">
        <v>293</v>
      </c>
      <c r="D37" s="63" t="s">
        <v>406</v>
      </c>
      <c r="F37" s="19">
        <v>13</v>
      </c>
      <c r="G37" s="21">
        <v>14</v>
      </c>
      <c r="H37" s="32" t="s">
        <v>37</v>
      </c>
      <c r="I37" s="23" t="s">
        <v>26</v>
      </c>
      <c r="J37" s="238">
        <f t="shared" si="0"/>
        <v>0</v>
      </c>
      <c r="K37" s="23">
        <v>4</v>
      </c>
      <c r="L37" s="238">
        <f t="shared" si="1"/>
        <v>105.77483078894235</v>
      </c>
      <c r="M37" s="192" t="s">
        <v>26</v>
      </c>
      <c r="N37" s="238">
        <f t="shared" si="2"/>
        <v>0</v>
      </c>
      <c r="O37" s="240">
        <f t="shared" si="3"/>
        <v>105.77483078894235</v>
      </c>
      <c r="Q37" s="176" t="s">
        <v>72</v>
      </c>
      <c r="R37" s="148">
        <v>16</v>
      </c>
      <c r="S37" s="149" t="s">
        <v>126</v>
      </c>
      <c r="T37" s="150" t="s">
        <v>380</v>
      </c>
      <c r="U37" s="148" t="s">
        <v>36</v>
      </c>
      <c r="V37" s="147">
        <v>35</v>
      </c>
      <c r="W37" s="148">
        <v>13</v>
      </c>
      <c r="X37" s="148">
        <v>13</v>
      </c>
      <c r="Y37" s="148">
        <v>9</v>
      </c>
    </row>
    <row r="38" spans="1:25" ht="13.5" customHeight="1" x14ac:dyDescent="0.25">
      <c r="A38" s="19">
        <v>35</v>
      </c>
      <c r="B38" s="66" t="s">
        <v>383</v>
      </c>
      <c r="C38" s="64" t="s">
        <v>384</v>
      </c>
      <c r="D38" s="63" t="s">
        <v>385</v>
      </c>
      <c r="F38" s="19">
        <v>16</v>
      </c>
      <c r="G38" s="21">
        <v>20</v>
      </c>
      <c r="H38" s="32" t="s">
        <v>36</v>
      </c>
      <c r="I38" s="23">
        <v>17</v>
      </c>
      <c r="J38" s="238">
        <f t="shared" si="0"/>
        <v>23.529053714285364</v>
      </c>
      <c r="K38" s="23">
        <v>14</v>
      </c>
      <c r="L38" s="238">
        <f t="shared" si="1"/>
        <v>42.745097999287161</v>
      </c>
      <c r="M38" s="192">
        <v>15</v>
      </c>
      <c r="N38" s="238">
        <f t="shared" si="2"/>
        <v>36.246936830414995</v>
      </c>
      <c r="O38" s="240">
        <f t="shared" si="3"/>
        <v>102.52108854398752</v>
      </c>
      <c r="Q38" s="176">
        <v>14</v>
      </c>
      <c r="R38" s="148" t="s">
        <v>273</v>
      </c>
      <c r="S38" s="149" t="s">
        <v>274</v>
      </c>
      <c r="T38" s="150" t="s">
        <v>275</v>
      </c>
      <c r="U38" s="148" t="s">
        <v>36</v>
      </c>
      <c r="V38" s="147">
        <v>36</v>
      </c>
      <c r="W38" s="148">
        <v>16</v>
      </c>
      <c r="X38" s="148">
        <v>12</v>
      </c>
      <c r="Y38" s="148">
        <v>8</v>
      </c>
    </row>
    <row r="39" spans="1:25" ht="13.5" customHeight="1" x14ac:dyDescent="0.25">
      <c r="A39" s="19">
        <v>36</v>
      </c>
      <c r="B39" s="66">
        <v>997</v>
      </c>
      <c r="C39" s="64" t="s">
        <v>386</v>
      </c>
      <c r="D39" s="63" t="s">
        <v>387</v>
      </c>
      <c r="F39" s="19">
        <v>17</v>
      </c>
      <c r="G39" s="21">
        <v>20</v>
      </c>
      <c r="H39" s="32" t="s">
        <v>36</v>
      </c>
      <c r="I39" s="23">
        <v>15</v>
      </c>
      <c r="J39" s="238">
        <f t="shared" si="0"/>
        <v>36.246936830414995</v>
      </c>
      <c r="K39" s="23">
        <v>15</v>
      </c>
      <c r="L39" s="238">
        <f t="shared" si="1"/>
        <v>36.246936830414995</v>
      </c>
      <c r="M39" s="192">
        <v>17</v>
      </c>
      <c r="N39" s="238">
        <f t="shared" si="2"/>
        <v>23.529053714285364</v>
      </c>
      <c r="O39" s="240">
        <f t="shared" si="3"/>
        <v>96.022927375115358</v>
      </c>
      <c r="Q39" s="176">
        <v>15</v>
      </c>
      <c r="R39" s="148" t="s">
        <v>381</v>
      </c>
      <c r="S39" s="149" t="s">
        <v>114</v>
      </c>
      <c r="T39" s="150" t="s">
        <v>382</v>
      </c>
      <c r="U39" s="148" t="s">
        <v>36</v>
      </c>
      <c r="V39" s="147">
        <v>40</v>
      </c>
      <c r="W39" s="148">
        <v>10</v>
      </c>
      <c r="X39" s="148">
        <v>16</v>
      </c>
      <c r="Y39" s="148">
        <v>14</v>
      </c>
    </row>
    <row r="40" spans="1:25" ht="13.5" customHeight="1" x14ac:dyDescent="0.25">
      <c r="A40" s="19">
        <v>37</v>
      </c>
      <c r="B40" s="66" t="s">
        <v>281</v>
      </c>
      <c r="C40" s="64" t="s">
        <v>282</v>
      </c>
      <c r="D40" s="63" t="s">
        <v>283</v>
      </c>
      <c r="F40" s="19">
        <v>18</v>
      </c>
      <c r="G40" s="21">
        <v>20</v>
      </c>
      <c r="H40" s="32" t="s">
        <v>36</v>
      </c>
      <c r="I40" s="213">
        <v>18</v>
      </c>
      <c r="J40" s="238">
        <f t="shared" si="0"/>
        <v>17.287874528033758</v>
      </c>
      <c r="K40" s="213">
        <v>18</v>
      </c>
      <c r="L40" s="238">
        <f t="shared" si="1"/>
        <v>17.287874528033758</v>
      </c>
      <c r="M40" s="213">
        <v>12</v>
      </c>
      <c r="N40" s="238">
        <f t="shared" si="2"/>
        <v>56.092437480817821</v>
      </c>
      <c r="O40" s="240">
        <f t="shared" si="3"/>
        <v>90.668186536885344</v>
      </c>
      <c r="P40" s="58"/>
      <c r="Q40" s="176">
        <v>16</v>
      </c>
      <c r="R40" s="148" t="s">
        <v>383</v>
      </c>
      <c r="S40" s="149" t="s">
        <v>384</v>
      </c>
      <c r="T40" s="150" t="s">
        <v>385</v>
      </c>
      <c r="U40" s="148" t="s">
        <v>36</v>
      </c>
      <c r="V40" s="147">
        <v>46</v>
      </c>
      <c r="W40" s="148">
        <v>17</v>
      </c>
      <c r="X40" s="148">
        <v>14</v>
      </c>
      <c r="Y40" s="148">
        <v>15</v>
      </c>
    </row>
    <row r="41" spans="1:25" ht="13.5" customHeight="1" x14ac:dyDescent="0.25">
      <c r="A41" s="19">
        <v>38</v>
      </c>
      <c r="B41" s="66" t="s">
        <v>263</v>
      </c>
      <c r="C41" s="64" t="s">
        <v>264</v>
      </c>
      <c r="D41" s="63" t="s">
        <v>374</v>
      </c>
      <c r="F41" s="19" t="s">
        <v>74</v>
      </c>
      <c r="G41" s="21">
        <v>7</v>
      </c>
      <c r="H41" s="32" t="s">
        <v>35</v>
      </c>
      <c r="I41" s="213" t="s">
        <v>26</v>
      </c>
      <c r="J41" s="238">
        <f t="shared" si="0"/>
        <v>0</v>
      </c>
      <c r="K41" s="213">
        <v>7</v>
      </c>
      <c r="L41" s="238">
        <f t="shared" si="1"/>
        <v>14.285714285714285</v>
      </c>
      <c r="M41" s="213">
        <v>7</v>
      </c>
      <c r="N41" s="238">
        <f t="shared" si="2"/>
        <v>14.285714285714285</v>
      </c>
      <c r="O41" s="240">
        <f t="shared" si="3"/>
        <v>28.571428571428569</v>
      </c>
      <c r="P41" s="58"/>
      <c r="Q41" s="176">
        <v>17</v>
      </c>
      <c r="R41" s="148">
        <v>997</v>
      </c>
      <c r="S41" s="149" t="s">
        <v>386</v>
      </c>
      <c r="T41" s="150" t="s">
        <v>387</v>
      </c>
      <c r="U41" s="148" t="s">
        <v>36</v>
      </c>
      <c r="V41" s="147">
        <v>47</v>
      </c>
      <c r="W41" s="148">
        <v>15</v>
      </c>
      <c r="X41" s="148">
        <v>15</v>
      </c>
      <c r="Y41" s="148">
        <v>17</v>
      </c>
    </row>
    <row r="42" spans="1:25" ht="13.5" customHeight="1" x14ac:dyDescent="0.25">
      <c r="A42" s="19">
        <v>39</v>
      </c>
      <c r="B42" s="66" t="s">
        <v>407</v>
      </c>
      <c r="C42" s="64" t="s">
        <v>97</v>
      </c>
      <c r="D42" s="63" t="s">
        <v>408</v>
      </c>
      <c r="F42" s="19">
        <v>14</v>
      </c>
      <c r="G42" s="21">
        <v>14</v>
      </c>
      <c r="H42" s="32" t="s">
        <v>37</v>
      </c>
      <c r="I42" s="213" t="s">
        <v>25</v>
      </c>
      <c r="J42" s="238">
        <f t="shared" si="0"/>
        <v>7.1428571428571423</v>
      </c>
      <c r="K42" s="213" t="s">
        <v>26</v>
      </c>
      <c r="L42" s="238">
        <f t="shared" si="1"/>
        <v>0</v>
      </c>
      <c r="M42" s="213" t="s">
        <v>26</v>
      </c>
      <c r="N42" s="238">
        <f t="shared" si="2"/>
        <v>0</v>
      </c>
      <c r="O42" s="240">
        <f t="shared" si="3"/>
        <v>7.1428571428571423</v>
      </c>
      <c r="P42" s="58"/>
      <c r="Q42" s="176">
        <v>18</v>
      </c>
      <c r="R42" s="148" t="s">
        <v>281</v>
      </c>
      <c r="S42" s="149" t="s">
        <v>282</v>
      </c>
      <c r="T42" s="150" t="s">
        <v>283</v>
      </c>
      <c r="U42" s="148" t="s">
        <v>36</v>
      </c>
      <c r="V42" s="147">
        <v>48</v>
      </c>
      <c r="W42" s="148">
        <v>18</v>
      </c>
      <c r="X42" s="148">
        <v>18</v>
      </c>
      <c r="Y42" s="148">
        <v>12</v>
      </c>
    </row>
    <row r="43" spans="1:25" ht="13.5" customHeight="1" x14ac:dyDescent="0.25">
      <c r="A43" s="19">
        <v>40</v>
      </c>
      <c r="B43" s="66">
        <v>1948</v>
      </c>
      <c r="C43" s="64" t="s">
        <v>388</v>
      </c>
      <c r="D43" s="63" t="s">
        <v>389</v>
      </c>
      <c r="F43" s="19">
        <v>19</v>
      </c>
      <c r="G43" s="21">
        <v>20</v>
      </c>
      <c r="H43" s="32" t="s">
        <v>36</v>
      </c>
      <c r="I43" s="213" t="s">
        <v>25</v>
      </c>
      <c r="J43" s="238">
        <f t="shared" si="0"/>
        <v>5</v>
      </c>
      <c r="K43" s="213" t="s">
        <v>26</v>
      </c>
      <c r="L43" s="238">
        <f t="shared" si="1"/>
        <v>0</v>
      </c>
      <c r="M43" s="213" t="s">
        <v>26</v>
      </c>
      <c r="N43" s="238">
        <f t="shared" si="2"/>
        <v>0</v>
      </c>
      <c r="O43" s="240">
        <f t="shared" si="3"/>
        <v>5</v>
      </c>
      <c r="P43" s="58"/>
      <c r="Q43" s="176">
        <v>19</v>
      </c>
      <c r="R43" s="148">
        <v>1948</v>
      </c>
      <c r="S43" s="149" t="s">
        <v>388</v>
      </c>
      <c r="T43" s="150" t="s">
        <v>389</v>
      </c>
      <c r="U43" s="148" t="s">
        <v>36</v>
      </c>
      <c r="V43" s="147">
        <v>63</v>
      </c>
      <c r="W43" s="148" t="s">
        <v>25</v>
      </c>
      <c r="X43" s="148" t="s">
        <v>26</v>
      </c>
      <c r="Y43" s="148" t="s">
        <v>26</v>
      </c>
    </row>
    <row r="44" spans="1:25" ht="13.5" customHeight="1" x14ac:dyDescent="0.25">
      <c r="A44" s="19">
        <v>41</v>
      </c>
      <c r="B44" s="66" t="s">
        <v>390</v>
      </c>
      <c r="C44" s="64" t="s">
        <v>316</v>
      </c>
      <c r="D44" s="63" t="s">
        <v>391</v>
      </c>
      <c r="F44" s="19">
        <v>20</v>
      </c>
      <c r="G44" s="21">
        <v>20</v>
      </c>
      <c r="H44" s="32" t="s">
        <v>36</v>
      </c>
      <c r="I44" s="213" t="s">
        <v>26</v>
      </c>
      <c r="J44" s="238">
        <f t="shared" si="0"/>
        <v>0</v>
      </c>
      <c r="K44" s="213" t="s">
        <v>26</v>
      </c>
      <c r="L44" s="238">
        <f t="shared" si="1"/>
        <v>0</v>
      </c>
      <c r="M44" s="213" t="s">
        <v>26</v>
      </c>
      <c r="N44" s="238">
        <f t="shared" si="2"/>
        <v>0</v>
      </c>
      <c r="O44" s="240">
        <f t="shared" si="3"/>
        <v>0</v>
      </c>
      <c r="P44" s="58"/>
      <c r="Q44" s="176">
        <v>20</v>
      </c>
      <c r="R44" s="148" t="s">
        <v>390</v>
      </c>
      <c r="S44" s="149" t="s">
        <v>316</v>
      </c>
      <c r="T44" s="150" t="s">
        <v>391</v>
      </c>
      <c r="U44" s="148" t="s">
        <v>36</v>
      </c>
      <c r="V44" s="147">
        <v>63</v>
      </c>
      <c r="W44" s="148" t="s">
        <v>26</v>
      </c>
      <c r="X44" s="148" t="s">
        <v>26</v>
      </c>
      <c r="Y44" s="148" t="s">
        <v>26</v>
      </c>
    </row>
    <row r="45" spans="1:25" ht="13.5" customHeight="1" x14ac:dyDescent="0.25">
      <c r="K45" s="58"/>
      <c r="M45" s="58"/>
      <c r="P45" s="58"/>
      <c r="R45"/>
      <c r="T45" s="180"/>
      <c r="U45"/>
    </row>
    <row r="46" spans="1:25" ht="13.5" customHeight="1" x14ac:dyDescent="0.25">
      <c r="J46" s="58"/>
      <c r="K46" s="58"/>
      <c r="M46" s="58"/>
      <c r="Q46" s="180"/>
      <c r="R46"/>
      <c r="U46"/>
    </row>
    <row r="47" spans="1:25" ht="13.5" customHeight="1" x14ac:dyDescent="0.25">
      <c r="J47" s="58"/>
      <c r="Q47" s="180"/>
      <c r="R47"/>
      <c r="U47"/>
    </row>
    <row r="48" spans="1:25" ht="13.5" customHeight="1" x14ac:dyDescent="0.25">
      <c r="J48" s="58"/>
      <c r="Q48" s="180"/>
      <c r="R48"/>
      <c r="U48"/>
    </row>
    <row r="49" spans="10:21" ht="13.5" customHeight="1" x14ac:dyDescent="0.25">
      <c r="J49" s="58"/>
      <c r="Q49" s="180"/>
      <c r="R49"/>
      <c r="U49"/>
    </row>
    <row r="50" spans="10:21" ht="13.5" customHeight="1" x14ac:dyDescent="0.25">
      <c r="J50" s="58"/>
      <c r="Q50" s="180"/>
      <c r="R50"/>
      <c r="U50"/>
    </row>
    <row r="51" spans="10:21" ht="13.5" customHeight="1" x14ac:dyDescent="0.25">
      <c r="J51" s="58"/>
      <c r="Q51" s="180"/>
      <c r="R51"/>
      <c r="U51"/>
    </row>
    <row r="52" spans="10:21" ht="13.5" customHeight="1" x14ac:dyDescent="0.25">
      <c r="J52" s="58"/>
      <c r="Q52" s="180"/>
      <c r="R52"/>
      <c r="U52"/>
    </row>
    <row r="53" spans="10:21" ht="13.5" customHeight="1" x14ac:dyDescent="0.25">
      <c r="J53" s="58"/>
      <c r="Q53" s="180"/>
      <c r="R53"/>
      <c r="U53"/>
    </row>
    <row r="54" spans="10:21" ht="13.5" customHeight="1" x14ac:dyDescent="0.25">
      <c r="J54" s="58"/>
      <c r="Q54" s="180"/>
      <c r="R54"/>
      <c r="U54"/>
    </row>
    <row r="55" spans="10:21" ht="13.5" customHeight="1" x14ac:dyDescent="0.25">
      <c r="J55" s="58"/>
      <c r="Q55" s="180"/>
      <c r="R55"/>
      <c r="U55"/>
    </row>
    <row r="56" spans="10:21" ht="13.5" customHeight="1" x14ac:dyDescent="0.25">
      <c r="J56" s="58"/>
      <c r="Q56" s="180"/>
      <c r="R56"/>
      <c r="U56"/>
    </row>
    <row r="57" spans="10:21" ht="13.5" customHeight="1" x14ac:dyDescent="0.25">
      <c r="J57" s="58"/>
      <c r="Q57" s="180"/>
      <c r="R57"/>
      <c r="U57"/>
    </row>
    <row r="58" spans="10:21" ht="13.5" customHeight="1" x14ac:dyDescent="0.25">
      <c r="J58" s="58"/>
      <c r="Q58" s="180"/>
      <c r="R58"/>
      <c r="U58"/>
    </row>
    <row r="59" spans="10:21" ht="13.5" customHeight="1" x14ac:dyDescent="0.25">
      <c r="J59" s="58"/>
      <c r="Q59" s="180"/>
      <c r="R59"/>
      <c r="U59"/>
    </row>
    <row r="60" spans="10:21" ht="13.5" customHeight="1" x14ac:dyDescent="0.25">
      <c r="J60" s="58"/>
      <c r="Q60" s="180"/>
      <c r="R60"/>
      <c r="U60"/>
    </row>
    <row r="61" spans="10:21" ht="13.5" customHeight="1" x14ac:dyDescent="0.25">
      <c r="J61" s="58"/>
      <c r="N61" s="58"/>
      <c r="R61" s="180"/>
      <c r="U61"/>
    </row>
    <row r="62" spans="10:21" ht="13.5" customHeight="1" x14ac:dyDescent="0.25">
      <c r="J62" s="58"/>
      <c r="P62" s="58"/>
      <c r="R62"/>
      <c r="U62"/>
    </row>
    <row r="63" spans="10:21" ht="13.5" customHeight="1" x14ac:dyDescent="0.25">
      <c r="J63" s="58"/>
      <c r="P63" s="58"/>
      <c r="R63"/>
      <c r="U63"/>
    </row>
    <row r="64" spans="10:21" ht="13.5" customHeight="1" x14ac:dyDescent="0.25">
      <c r="J64" s="58"/>
      <c r="P64" s="58"/>
      <c r="R64"/>
      <c r="U64"/>
    </row>
    <row r="65" spans="10:21" ht="13.5" customHeight="1" x14ac:dyDescent="0.25">
      <c r="J65" s="58"/>
      <c r="P65" s="58"/>
      <c r="R65"/>
      <c r="U65"/>
    </row>
    <row r="66" spans="10:21" ht="13.5" customHeight="1" x14ac:dyDescent="0.25">
      <c r="J66" s="58"/>
      <c r="O66" s="58"/>
      <c r="U66"/>
    </row>
    <row r="67" spans="10:21" ht="13.5" customHeight="1" x14ac:dyDescent="0.25">
      <c r="J67" s="58"/>
      <c r="O67" s="58"/>
      <c r="U67"/>
    </row>
    <row r="68" spans="10:21" ht="13.5" customHeight="1" x14ac:dyDescent="0.25">
      <c r="J68" s="58"/>
      <c r="O68" s="58"/>
      <c r="U68"/>
    </row>
    <row r="69" spans="10:21" ht="13.5" customHeight="1" x14ac:dyDescent="0.25">
      <c r="J69" s="58"/>
      <c r="O69" s="58"/>
      <c r="U69"/>
    </row>
    <row r="70" spans="10:21" ht="13.5" customHeight="1" x14ac:dyDescent="0.25">
      <c r="J70" s="58"/>
      <c r="O70" s="58"/>
      <c r="U70"/>
    </row>
    <row r="71" spans="10:21" ht="13.5" customHeight="1" x14ac:dyDescent="0.25">
      <c r="J71" s="58"/>
      <c r="O71" s="58"/>
      <c r="U71"/>
    </row>
    <row r="72" spans="10:21" ht="13.5" customHeight="1" x14ac:dyDescent="0.25">
      <c r="K72" s="58"/>
      <c r="M72" s="58"/>
      <c r="O72" s="58"/>
      <c r="U72"/>
    </row>
    <row r="73" spans="10:21" ht="13.5" customHeight="1" x14ac:dyDescent="0.25">
      <c r="K73" s="58"/>
      <c r="M73" s="58"/>
      <c r="O73" s="58"/>
      <c r="U73"/>
    </row>
    <row r="74" spans="10:21" ht="13.5" customHeight="1" x14ac:dyDescent="0.25">
      <c r="K74" s="58"/>
      <c r="M74" s="58"/>
      <c r="O74" s="58"/>
      <c r="U74"/>
    </row>
    <row r="75" spans="10:21" ht="13.5" customHeight="1" x14ac:dyDescent="0.25">
      <c r="K75" s="58"/>
      <c r="M75" s="58"/>
      <c r="O75" s="58"/>
      <c r="U75"/>
    </row>
    <row r="76" spans="10:21" ht="13.5" customHeight="1" x14ac:dyDescent="0.25">
      <c r="K76" s="58"/>
      <c r="M76" s="58"/>
      <c r="O76" s="58"/>
      <c r="U76"/>
    </row>
    <row r="77" spans="10:21" ht="13.5" customHeight="1" x14ac:dyDescent="0.25">
      <c r="K77" s="58"/>
      <c r="M77" s="58"/>
      <c r="O77" s="58"/>
      <c r="U77"/>
    </row>
    <row r="78" spans="10:21" ht="13.5" customHeight="1" x14ac:dyDescent="0.25">
      <c r="O78" s="58"/>
      <c r="U78"/>
    </row>
    <row r="79" spans="10:21" ht="13.5" customHeight="1" x14ac:dyDescent="0.25">
      <c r="M79" s="58"/>
      <c r="O79" s="58"/>
      <c r="U79"/>
    </row>
    <row r="80" spans="10:21" ht="13.5" customHeight="1" x14ac:dyDescent="0.25">
      <c r="M80" s="58"/>
      <c r="O80" s="58"/>
      <c r="U80"/>
    </row>
    <row r="81" spans="13:21" ht="13.5" customHeight="1" x14ac:dyDescent="0.25">
      <c r="M81" s="58"/>
      <c r="O81" s="58"/>
      <c r="U81"/>
    </row>
    <row r="82" spans="13:21" ht="13.5" customHeight="1" x14ac:dyDescent="0.25">
      <c r="M82" s="58"/>
      <c r="O82" s="58"/>
      <c r="U82"/>
    </row>
    <row r="83" spans="13:21" ht="13.5" customHeight="1" x14ac:dyDescent="0.25">
      <c r="O83" s="58"/>
      <c r="U83"/>
    </row>
    <row r="84" spans="13:21" ht="13.5" customHeight="1" x14ac:dyDescent="0.25">
      <c r="O84" s="58"/>
      <c r="U84"/>
    </row>
    <row r="85" spans="13:21" ht="13.5" customHeight="1" x14ac:dyDescent="0.25">
      <c r="O85" s="58"/>
      <c r="U85"/>
    </row>
    <row r="86" spans="13:21" ht="13.5" customHeight="1" x14ac:dyDescent="0.25">
      <c r="O86" s="58"/>
      <c r="U86"/>
    </row>
  </sheetData>
  <sortState xmlns:xlrd2="http://schemas.microsoft.com/office/spreadsheetml/2017/richdata2" ref="B4:O44">
    <sortCondition descending="1" ref="O4:O44"/>
  </sortState>
  <mergeCells count="3">
    <mergeCell ref="K3:L3"/>
    <mergeCell ref="I3:J3"/>
    <mergeCell ref="M3:N3"/>
  </mergeCells>
  <phoneticPr fontId="5" type="noConversion"/>
  <hyperlinks>
    <hyperlink ref="S1" r:id="rId1" xr:uid="{1FB309FB-524C-4675-B82D-9DD64D974A0C}"/>
  </hyperlinks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0"/>
  <sheetViews>
    <sheetView zoomScale="90" zoomScaleNormal="90" workbookViewId="0">
      <selection activeCell="D7" sqref="B4:D7"/>
    </sheetView>
  </sheetViews>
  <sheetFormatPr defaultColWidth="11.5546875" defaultRowHeight="13.2" x14ac:dyDescent="0.25"/>
  <cols>
    <col min="1" max="1" width="5.6640625" customWidth="1"/>
    <col min="2" max="2" width="11" customWidth="1"/>
    <col min="3" max="3" width="21.77734375" customWidth="1"/>
    <col min="4" max="4" width="25.6640625" bestFit="1" customWidth="1"/>
    <col min="5" max="5" width="0.88671875" customWidth="1"/>
    <col min="6" max="6" width="6.33203125" bestFit="1" customWidth="1"/>
    <col min="7" max="7" width="7.109375" bestFit="1" customWidth="1"/>
    <col min="8" max="8" width="5.6640625" bestFit="1" customWidth="1"/>
    <col min="9" max="9" width="4.5546875" customWidth="1"/>
    <col min="10" max="10" width="1" customWidth="1"/>
    <col min="11" max="11" width="7.88671875" customWidth="1"/>
    <col min="12" max="12" width="14.5546875" customWidth="1"/>
    <col min="13" max="13" width="9.6640625" style="58" customWidth="1"/>
    <col min="14" max="14" width="20.77734375" customWidth="1"/>
    <col min="15" max="15" width="22.109375" bestFit="1" customWidth="1"/>
    <col min="16" max="16" width="8.33203125" style="58" bestFit="1" customWidth="1"/>
    <col min="17" max="18" width="8.33203125" style="58" customWidth="1"/>
    <col min="19" max="19" width="1.6640625" customWidth="1"/>
    <col min="20" max="21" width="8.33203125" style="58" customWidth="1"/>
    <col min="22" max="22" width="1.5546875" customWidth="1"/>
  </cols>
  <sheetData>
    <row r="1" spans="1:22" ht="15.6" customHeight="1" x14ac:dyDescent="0.3">
      <c r="C1" s="300" t="s">
        <v>759</v>
      </c>
      <c r="N1" s="241" t="s">
        <v>80</v>
      </c>
      <c r="Q1" s="348" t="s">
        <v>95</v>
      </c>
      <c r="R1" s="348"/>
      <c r="T1" s="348" t="s">
        <v>96</v>
      </c>
      <c r="U1" s="348"/>
    </row>
    <row r="2" spans="1:22" x14ac:dyDescent="0.25">
      <c r="Q2" s="351" t="s">
        <v>758</v>
      </c>
      <c r="R2" s="350"/>
      <c r="T2" s="349">
        <v>44728</v>
      </c>
      <c r="U2" s="350"/>
    </row>
    <row r="3" spans="1:22" ht="38.25" customHeight="1" x14ac:dyDescent="0.25">
      <c r="A3" s="29" t="s">
        <v>20</v>
      </c>
      <c r="B3" s="29" t="s">
        <v>21</v>
      </c>
      <c r="C3" s="29" t="s">
        <v>22</v>
      </c>
      <c r="D3" s="30" t="s">
        <v>31</v>
      </c>
      <c r="F3" s="19" t="s">
        <v>24</v>
      </c>
      <c r="G3" s="19" t="s">
        <v>28</v>
      </c>
      <c r="H3" s="346" t="s">
        <v>33</v>
      </c>
      <c r="I3" s="345"/>
      <c r="J3" s="195"/>
      <c r="K3" s="19" t="s">
        <v>30</v>
      </c>
      <c r="M3" s="62" t="s">
        <v>21</v>
      </c>
      <c r="N3" s="62" t="s">
        <v>22</v>
      </c>
      <c r="O3" s="62" t="s">
        <v>23</v>
      </c>
      <c r="P3" s="62" t="s">
        <v>2</v>
      </c>
      <c r="Q3" s="62" t="s">
        <v>236</v>
      </c>
      <c r="R3" s="62" t="s">
        <v>235</v>
      </c>
      <c r="T3" s="62" t="s">
        <v>237</v>
      </c>
      <c r="U3" s="62" t="s">
        <v>238</v>
      </c>
      <c r="V3" s="97"/>
    </row>
    <row r="4" spans="1:22" ht="13.5" customHeight="1" x14ac:dyDescent="0.25">
      <c r="A4" s="19">
        <v>1</v>
      </c>
      <c r="B4" s="66" t="s">
        <v>267</v>
      </c>
      <c r="C4" s="64" t="s">
        <v>268</v>
      </c>
      <c r="D4" s="63" t="s">
        <v>373</v>
      </c>
      <c r="F4" s="32" t="s">
        <v>37</v>
      </c>
      <c r="G4" s="21">
        <v>2</v>
      </c>
      <c r="H4" s="178">
        <v>1</v>
      </c>
      <c r="I4" s="238">
        <f>IF(OR(H4="DSQ",H4="RAF",H4="DNC",H4="DPG"),0,IF(OR(H4="DNS",H4="DNF"),100*(($G4-$G4+1)/$G4)+50*(LOG($G4/$G4)),100*(($G4-H4+1)/$G4)+50*(LOG($G4/H4))))</f>
        <v>115.05149978319906</v>
      </c>
      <c r="J4" s="196"/>
      <c r="K4" s="240">
        <f>I4</f>
        <v>115.05149978319906</v>
      </c>
      <c r="M4" s="148" t="s">
        <v>258</v>
      </c>
      <c r="N4" s="149" t="s">
        <v>259</v>
      </c>
      <c r="O4" s="150" t="s">
        <v>260</v>
      </c>
      <c r="P4" s="148" t="s">
        <v>35</v>
      </c>
      <c r="Q4" s="148"/>
      <c r="R4" s="148"/>
      <c r="T4" s="148">
        <v>1</v>
      </c>
      <c r="U4" s="148">
        <v>1</v>
      </c>
      <c r="V4" s="98"/>
    </row>
    <row r="5" spans="1:22" ht="13.5" customHeight="1" x14ac:dyDescent="0.25">
      <c r="A5" s="19">
        <v>2</v>
      </c>
      <c r="B5" s="66" t="s">
        <v>258</v>
      </c>
      <c r="C5" s="64" t="s">
        <v>259</v>
      </c>
      <c r="D5" s="63" t="s">
        <v>260</v>
      </c>
      <c r="F5" s="32" t="s">
        <v>37</v>
      </c>
      <c r="G5" s="21">
        <v>1</v>
      </c>
      <c r="H5" s="178">
        <v>1</v>
      </c>
      <c r="I5" s="238">
        <f t="shared" ref="I5:I7" si="0">IF(OR(H5="DSQ",H5="RAF",H5="DNC",H5="DPG"),0,IF(OR(H5="DNS",H5="DNF"),100*(($G5-$G5+1)/$G5)+50*(LOG($G5/$G5)),100*(($G5-H5+1)/$G5)+50*(LOG($G5/H5))))</f>
        <v>100</v>
      </c>
      <c r="J5" s="196"/>
      <c r="K5" s="240">
        <f>I5</f>
        <v>100</v>
      </c>
      <c r="M5" s="66" t="s">
        <v>189</v>
      </c>
      <c r="N5" s="64" t="s">
        <v>146</v>
      </c>
      <c r="O5" s="63" t="s">
        <v>190</v>
      </c>
      <c r="P5" s="66" t="s">
        <v>37</v>
      </c>
      <c r="Q5" s="66"/>
      <c r="R5" s="66"/>
      <c r="S5" s="175"/>
      <c r="T5" s="66">
        <v>1</v>
      </c>
      <c r="U5" s="66">
        <v>1</v>
      </c>
      <c r="V5" s="98"/>
    </row>
    <row r="6" spans="1:22" ht="13.5" customHeight="1" x14ac:dyDescent="0.25">
      <c r="A6" s="19">
        <v>3</v>
      </c>
      <c r="B6" s="66" t="s">
        <v>189</v>
      </c>
      <c r="C6" s="64" t="s">
        <v>146</v>
      </c>
      <c r="D6" s="63" t="s">
        <v>190</v>
      </c>
      <c r="F6" s="32" t="s">
        <v>36</v>
      </c>
      <c r="G6" s="21">
        <v>1</v>
      </c>
      <c r="H6" s="178">
        <v>1</v>
      </c>
      <c r="I6" s="238">
        <f t="shared" si="0"/>
        <v>100</v>
      </c>
      <c r="J6" s="196"/>
      <c r="K6" s="240">
        <f>I6</f>
        <v>100</v>
      </c>
      <c r="M6" s="148" t="s">
        <v>165</v>
      </c>
      <c r="N6" s="149" t="s">
        <v>148</v>
      </c>
      <c r="O6" s="150" t="s">
        <v>156</v>
      </c>
      <c r="P6" s="148" t="s">
        <v>36</v>
      </c>
      <c r="Q6" s="148"/>
      <c r="R6" s="148"/>
      <c r="T6" s="148">
        <v>2</v>
      </c>
      <c r="U6" s="148">
        <v>1</v>
      </c>
      <c r="V6" s="98"/>
    </row>
    <row r="7" spans="1:22" ht="13.5" customHeight="1" x14ac:dyDescent="0.25">
      <c r="A7" s="19">
        <v>4</v>
      </c>
      <c r="B7" s="66" t="s">
        <v>165</v>
      </c>
      <c r="C7" s="64" t="s">
        <v>148</v>
      </c>
      <c r="D7" s="63" t="s">
        <v>156</v>
      </c>
      <c r="F7" s="32" t="s">
        <v>36</v>
      </c>
      <c r="G7" s="21">
        <v>2</v>
      </c>
      <c r="H7" s="178">
        <v>2</v>
      </c>
      <c r="I7" s="238">
        <f t="shared" si="0"/>
        <v>50</v>
      </c>
      <c r="J7" s="196"/>
      <c r="K7" s="240">
        <f>I7</f>
        <v>50</v>
      </c>
      <c r="M7" s="148" t="s">
        <v>267</v>
      </c>
      <c r="N7" s="149" t="s">
        <v>268</v>
      </c>
      <c r="O7" s="150" t="s">
        <v>373</v>
      </c>
      <c r="P7" s="148" t="s">
        <v>36</v>
      </c>
      <c r="Q7" s="148"/>
      <c r="R7" s="148"/>
      <c r="T7" s="148">
        <v>1</v>
      </c>
      <c r="U7" s="148">
        <v>2</v>
      </c>
      <c r="V7" s="98"/>
    </row>
    <row r="8" spans="1:22" ht="13.5" customHeight="1" x14ac:dyDescent="0.25">
      <c r="L8" s="58"/>
      <c r="Q8" s="347" t="s">
        <v>757</v>
      </c>
      <c r="R8" s="347"/>
    </row>
    <row r="9" spans="1:22" ht="13.5" customHeight="1" x14ac:dyDescent="0.25">
      <c r="L9" s="58"/>
    </row>
    <row r="10" spans="1:22" ht="13.5" customHeight="1" x14ac:dyDescent="0.25">
      <c r="K10" s="58"/>
      <c r="M10"/>
      <c r="P10"/>
      <c r="Q10"/>
      <c r="R10"/>
      <c r="T10"/>
      <c r="U10"/>
    </row>
    <row r="11" spans="1:22" ht="13.5" customHeight="1" x14ac:dyDescent="0.25">
      <c r="K11" s="58"/>
      <c r="M11"/>
      <c r="P11"/>
      <c r="Q11"/>
      <c r="R11"/>
      <c r="T11"/>
      <c r="U11"/>
    </row>
    <row r="12" spans="1:22" ht="13.5" customHeight="1" x14ac:dyDescent="0.25">
      <c r="K12" s="58"/>
      <c r="M12"/>
      <c r="P12"/>
      <c r="Q12"/>
      <c r="R12"/>
      <c r="T12"/>
      <c r="U12"/>
    </row>
    <row r="13" spans="1:22" ht="13.5" customHeight="1" x14ac:dyDescent="0.25">
      <c r="K13" s="58"/>
      <c r="P13"/>
      <c r="Q13"/>
      <c r="R13"/>
      <c r="T13"/>
      <c r="U13"/>
    </row>
    <row r="14" spans="1:22" ht="13.5" customHeight="1" x14ac:dyDescent="0.25">
      <c r="L14" s="58"/>
      <c r="M14"/>
      <c r="N14" s="58"/>
      <c r="P14"/>
      <c r="Q14"/>
      <c r="R14"/>
      <c r="T14"/>
      <c r="U14"/>
    </row>
    <row r="15" spans="1:22" ht="13.5" customHeight="1" x14ac:dyDescent="0.25">
      <c r="L15" s="58"/>
      <c r="M15"/>
      <c r="N15" s="58"/>
      <c r="P15"/>
      <c r="Q15"/>
      <c r="R15"/>
      <c r="T15"/>
      <c r="U15"/>
    </row>
    <row r="16" spans="1:22" ht="13.5" customHeight="1" x14ac:dyDescent="0.25">
      <c r="L16" s="58"/>
      <c r="M16"/>
      <c r="N16" s="58"/>
      <c r="P16"/>
      <c r="Q16"/>
      <c r="R16"/>
      <c r="T16"/>
      <c r="U16"/>
    </row>
    <row r="17" spans="12:21" ht="13.5" customHeight="1" x14ac:dyDescent="0.25">
      <c r="L17" s="58"/>
      <c r="M17"/>
      <c r="N17" s="58"/>
      <c r="P17"/>
      <c r="Q17"/>
      <c r="R17"/>
      <c r="T17"/>
      <c r="U17"/>
    </row>
    <row r="18" spans="12:21" ht="13.5" customHeight="1" x14ac:dyDescent="0.25">
      <c r="L18" s="58"/>
      <c r="M18"/>
      <c r="N18" s="58"/>
      <c r="P18"/>
      <c r="Q18"/>
      <c r="R18"/>
      <c r="T18"/>
      <c r="U18"/>
    </row>
    <row r="19" spans="12:21" ht="13.5" customHeight="1" x14ac:dyDescent="0.25">
      <c r="L19" s="58"/>
      <c r="M19"/>
      <c r="N19" s="58"/>
      <c r="P19"/>
      <c r="Q19"/>
      <c r="R19"/>
      <c r="T19"/>
      <c r="U19"/>
    </row>
    <row r="20" spans="12:21" ht="13.5" customHeight="1" x14ac:dyDescent="0.25">
      <c r="L20" s="58"/>
      <c r="M20"/>
      <c r="N20" s="58"/>
      <c r="P20"/>
      <c r="Q20"/>
      <c r="R20"/>
      <c r="T20"/>
      <c r="U20"/>
    </row>
  </sheetData>
  <sortState xmlns:xlrd2="http://schemas.microsoft.com/office/spreadsheetml/2017/richdata2" ref="B4:K7">
    <sortCondition descending="1" ref="K4:K7"/>
  </sortState>
  <mergeCells count="6">
    <mergeCell ref="Q8:R8"/>
    <mergeCell ref="H3:I3"/>
    <mergeCell ref="T1:U1"/>
    <mergeCell ref="T2:U2"/>
    <mergeCell ref="Q1:R1"/>
    <mergeCell ref="Q2:R2"/>
  </mergeCells>
  <hyperlinks>
    <hyperlink ref="N1" r:id="rId1" xr:uid="{3848710C-EC59-4E43-AFA7-0232AB031F5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6"/>
  <sheetViews>
    <sheetView zoomScale="80" zoomScaleNormal="80" workbookViewId="0"/>
  </sheetViews>
  <sheetFormatPr defaultColWidth="11.5546875" defaultRowHeight="13.2" x14ac:dyDescent="0.25"/>
  <cols>
    <col min="1" max="1" width="5.6640625" customWidth="1"/>
    <col min="2" max="2" width="9.5546875" bestFit="1" customWidth="1"/>
    <col min="3" max="3" width="24.88671875" bestFit="1" customWidth="1"/>
    <col min="4" max="4" width="25.6640625" bestFit="1" customWidth="1"/>
    <col min="5" max="5" width="0.88671875" customWidth="1"/>
    <col min="6" max="6" width="8" bestFit="1" customWidth="1"/>
    <col min="7" max="7" width="7.109375" bestFit="1" customWidth="1"/>
    <col min="8" max="8" width="6.33203125" bestFit="1" customWidth="1"/>
    <col min="9" max="9" width="5.6640625" bestFit="1" customWidth="1"/>
    <col min="10" max="10" width="4.5546875" customWidth="1"/>
    <col min="11" max="11" width="5.6640625" bestFit="1" customWidth="1"/>
    <col min="12" max="12" width="4.5546875" customWidth="1"/>
    <col min="13" max="13" width="5.6640625" bestFit="1" customWidth="1"/>
    <col min="14" max="14" width="4.5546875" customWidth="1"/>
    <col min="15" max="15" width="7.88671875" customWidth="1"/>
    <col min="16" max="16" width="14.5546875" customWidth="1"/>
    <col min="17" max="17" width="5.44140625" bestFit="1" customWidth="1"/>
    <col min="18" max="18" width="16" style="58" customWidth="1"/>
    <col min="19" max="19" width="25.5546875" bestFit="1" customWidth="1"/>
    <col min="20" max="20" width="32.6640625" bestFit="1" customWidth="1"/>
    <col min="21" max="21" width="8.33203125" style="58" bestFit="1" customWidth="1"/>
    <col min="22" max="22" width="7" bestFit="1" customWidth="1"/>
    <col min="23" max="23" width="6.44140625" bestFit="1" customWidth="1"/>
    <col min="24" max="24" width="6.44140625" style="197" customWidth="1"/>
    <col min="25" max="25" width="6.44140625" customWidth="1"/>
    <col min="26" max="26" width="1.5546875" customWidth="1"/>
  </cols>
  <sheetData>
    <row r="1" spans="1:26" ht="13.5" customHeight="1" x14ac:dyDescent="0.25">
      <c r="C1" s="60" t="s">
        <v>509</v>
      </c>
      <c r="S1" t="s">
        <v>80</v>
      </c>
    </row>
    <row r="2" spans="1:26" ht="13.5" customHeight="1" x14ac:dyDescent="0.25"/>
    <row r="3" spans="1:26" ht="38.25" customHeight="1" x14ac:dyDescent="0.25">
      <c r="A3" s="29" t="s">
        <v>20</v>
      </c>
      <c r="B3" s="29" t="s">
        <v>21</v>
      </c>
      <c r="C3" s="29" t="s">
        <v>22</v>
      </c>
      <c r="D3" s="30" t="s">
        <v>31</v>
      </c>
      <c r="F3" s="19" t="s">
        <v>29</v>
      </c>
      <c r="G3" s="19" t="s">
        <v>28</v>
      </c>
      <c r="H3" s="19" t="s">
        <v>24</v>
      </c>
      <c r="I3" s="344" t="s">
        <v>32</v>
      </c>
      <c r="J3" s="345"/>
      <c r="K3" s="346" t="s">
        <v>33</v>
      </c>
      <c r="L3" s="345"/>
      <c r="M3" s="346" t="s">
        <v>34</v>
      </c>
      <c r="N3" s="345"/>
      <c r="O3" s="19" t="s">
        <v>30</v>
      </c>
      <c r="Q3" s="62" t="s">
        <v>20</v>
      </c>
      <c r="R3" s="62" t="s">
        <v>21</v>
      </c>
      <c r="S3" s="62" t="s">
        <v>22</v>
      </c>
      <c r="T3" s="62" t="s">
        <v>23</v>
      </c>
      <c r="U3" s="62" t="s">
        <v>2</v>
      </c>
      <c r="V3" s="62" t="s">
        <v>7</v>
      </c>
      <c r="W3" s="62" t="s">
        <v>55</v>
      </c>
      <c r="X3" s="62" t="s">
        <v>56</v>
      </c>
      <c r="Y3" s="62" t="s">
        <v>57</v>
      </c>
      <c r="Z3" s="97"/>
    </row>
    <row r="4" spans="1:26" ht="13.5" customHeight="1" x14ac:dyDescent="0.25">
      <c r="A4" s="19">
        <v>1</v>
      </c>
      <c r="B4" s="66" t="s">
        <v>510</v>
      </c>
      <c r="C4" s="64" t="s">
        <v>511</v>
      </c>
      <c r="D4" s="63" t="s">
        <v>512</v>
      </c>
      <c r="F4" s="19" t="s">
        <v>433</v>
      </c>
      <c r="G4" s="21">
        <v>6</v>
      </c>
      <c r="H4" s="32" t="s">
        <v>37</v>
      </c>
      <c r="I4" s="170">
        <v>1</v>
      </c>
      <c r="J4" s="238">
        <f t="shared" ref="J4:J24" si="0">IF(OR(I4="DSQ",I4="RAF",I4="DNC",I4="DPG"),0,IF(OR(I4="DNS",I4="DNF"),100*(($G4-$G4+1)/$G4)+50*(LOG($G4/$G4)),100*(($G4-I4+1)/$G4)+50*(LOG($G4/I4))))</f>
        <v>138.90756251918219</v>
      </c>
      <c r="K4" s="213">
        <v>1</v>
      </c>
      <c r="L4" s="238">
        <f t="shared" ref="L4:L24" si="1">IF(OR(K4="DSQ",K4="RAF",K4="DNC",K4="DPG"),0,IF(OR(K4="DNS",K4="DNF"),100*(($G4-$G4+1)/$G4)+50*(LOG($G4/$G4)),100*(($G4-K4+1)/$G4)+50*(LOG($G4/K4))))</f>
        <v>138.90756251918219</v>
      </c>
      <c r="M4" s="170">
        <v>1</v>
      </c>
      <c r="N4" s="238">
        <f t="shared" ref="N4:N24" si="2">IF(OR(M4="DSQ",M4="RAF",M4="DNC",M4="DPG"),0,IF(OR(M4="DNS",M4="DNF"),100*(($G4-$G4+1)/$G4)+50*(LOG($G4/$G4)),100*(($G4-M4+1)/$G4)+50*(LOG($G4/M4))))</f>
        <v>138.90756251918219</v>
      </c>
      <c r="O4" s="240">
        <f t="shared" ref="O4:O24" si="3">J4+N4+L4</f>
        <v>416.72268755754658</v>
      </c>
      <c r="Q4" s="177" t="s">
        <v>433</v>
      </c>
      <c r="R4" s="66" t="s">
        <v>510</v>
      </c>
      <c r="S4" s="64" t="s">
        <v>511</v>
      </c>
      <c r="T4" s="63" t="s">
        <v>512</v>
      </c>
      <c r="U4" s="66" t="s">
        <v>37</v>
      </c>
      <c r="V4" s="62" t="s">
        <v>439</v>
      </c>
      <c r="W4" s="66">
        <v>1</v>
      </c>
      <c r="X4" s="66">
        <v>1</v>
      </c>
      <c r="Y4" s="66">
        <v>1</v>
      </c>
      <c r="Z4" s="98"/>
    </row>
    <row r="5" spans="1:26" ht="13.5" customHeight="1" x14ac:dyDescent="0.25">
      <c r="A5" s="19">
        <v>2</v>
      </c>
      <c r="B5" s="66" t="s">
        <v>522</v>
      </c>
      <c r="C5" s="64" t="s">
        <v>163</v>
      </c>
      <c r="D5" s="63" t="s">
        <v>523</v>
      </c>
      <c r="F5" s="19" t="s">
        <v>433</v>
      </c>
      <c r="G5" s="21">
        <v>10</v>
      </c>
      <c r="H5" s="32" t="s">
        <v>36</v>
      </c>
      <c r="I5" s="170">
        <v>3</v>
      </c>
      <c r="J5" s="238">
        <f t="shared" si="0"/>
        <v>106.14393726401688</v>
      </c>
      <c r="K5" s="213">
        <v>1</v>
      </c>
      <c r="L5" s="238">
        <f t="shared" si="1"/>
        <v>150</v>
      </c>
      <c r="M5" s="170">
        <v>1</v>
      </c>
      <c r="N5" s="238">
        <f t="shared" si="2"/>
        <v>150</v>
      </c>
      <c r="O5" s="240">
        <f t="shared" si="3"/>
        <v>406.14393726401687</v>
      </c>
      <c r="Q5" s="177" t="s">
        <v>435</v>
      </c>
      <c r="R5" s="66" t="s">
        <v>513</v>
      </c>
      <c r="S5" s="64" t="s">
        <v>98</v>
      </c>
      <c r="T5" s="63" t="s">
        <v>514</v>
      </c>
      <c r="U5" s="66" t="s">
        <v>37</v>
      </c>
      <c r="V5" s="62" t="s">
        <v>531</v>
      </c>
      <c r="W5" s="66">
        <v>2</v>
      </c>
      <c r="X5" s="66">
        <v>5</v>
      </c>
      <c r="Y5" s="66">
        <v>1</v>
      </c>
      <c r="Z5" s="98"/>
    </row>
    <row r="6" spans="1:26" ht="13.5" customHeight="1" x14ac:dyDescent="0.25">
      <c r="A6" s="19">
        <v>3</v>
      </c>
      <c r="B6" s="66" t="s">
        <v>411</v>
      </c>
      <c r="C6" s="64" t="s">
        <v>132</v>
      </c>
      <c r="D6" s="63" t="s">
        <v>158</v>
      </c>
      <c r="F6" s="19" t="s">
        <v>435</v>
      </c>
      <c r="G6" s="21">
        <v>10</v>
      </c>
      <c r="H6" s="32" t="s">
        <v>36</v>
      </c>
      <c r="I6" s="170">
        <v>1</v>
      </c>
      <c r="J6" s="238">
        <f t="shared" si="0"/>
        <v>150</v>
      </c>
      <c r="K6" s="213">
        <v>5</v>
      </c>
      <c r="L6" s="238">
        <f t="shared" si="1"/>
        <v>75.051499783199063</v>
      </c>
      <c r="M6" s="170">
        <v>2</v>
      </c>
      <c r="N6" s="238">
        <f t="shared" si="2"/>
        <v>124.94850021680094</v>
      </c>
      <c r="O6" s="240">
        <f t="shared" si="3"/>
        <v>350</v>
      </c>
      <c r="Q6" s="177" t="s">
        <v>439</v>
      </c>
      <c r="R6" s="66" t="s">
        <v>189</v>
      </c>
      <c r="S6" s="64" t="s">
        <v>146</v>
      </c>
      <c r="T6" s="63" t="s">
        <v>190</v>
      </c>
      <c r="U6" s="66" t="s">
        <v>37</v>
      </c>
      <c r="V6" s="62" t="s">
        <v>531</v>
      </c>
      <c r="W6" s="66">
        <v>3</v>
      </c>
      <c r="X6" s="66">
        <v>3</v>
      </c>
      <c r="Y6" s="66">
        <v>3</v>
      </c>
      <c r="Z6" s="98"/>
    </row>
    <row r="7" spans="1:26" ht="13.5" customHeight="1" x14ac:dyDescent="0.25">
      <c r="A7" s="19">
        <v>4</v>
      </c>
      <c r="B7" s="66" t="s">
        <v>66</v>
      </c>
      <c r="C7" s="64" t="s">
        <v>104</v>
      </c>
      <c r="D7" s="63" t="s">
        <v>418</v>
      </c>
      <c r="F7" s="19" t="s">
        <v>439</v>
      </c>
      <c r="G7" s="21">
        <v>10</v>
      </c>
      <c r="H7" s="32" t="s">
        <v>36</v>
      </c>
      <c r="I7" s="170">
        <v>2</v>
      </c>
      <c r="J7" s="238">
        <f t="shared" si="0"/>
        <v>124.94850021680094</v>
      </c>
      <c r="K7" s="213">
        <v>3</v>
      </c>
      <c r="L7" s="238">
        <f t="shared" si="1"/>
        <v>106.14393726401688</v>
      </c>
      <c r="M7" s="170">
        <v>3</v>
      </c>
      <c r="N7" s="238">
        <f t="shared" si="2"/>
        <v>106.14393726401688</v>
      </c>
      <c r="O7" s="240">
        <f t="shared" si="3"/>
        <v>337.23637474483468</v>
      </c>
      <c r="Q7" s="177" t="s">
        <v>441</v>
      </c>
      <c r="R7" s="66" t="s">
        <v>515</v>
      </c>
      <c r="S7" s="64" t="s">
        <v>309</v>
      </c>
      <c r="T7" s="63" t="s">
        <v>516</v>
      </c>
      <c r="U7" s="66" t="s">
        <v>37</v>
      </c>
      <c r="V7" s="62" t="s">
        <v>423</v>
      </c>
      <c r="W7" s="66">
        <v>4</v>
      </c>
      <c r="X7" s="66">
        <v>2</v>
      </c>
      <c r="Y7" s="66">
        <v>4</v>
      </c>
      <c r="Z7" s="98"/>
    </row>
    <row r="8" spans="1:26" ht="13.5" customHeight="1" x14ac:dyDescent="0.25">
      <c r="A8" s="19">
        <v>5</v>
      </c>
      <c r="B8" s="66" t="s">
        <v>233</v>
      </c>
      <c r="C8" s="64" t="s">
        <v>90</v>
      </c>
      <c r="D8" s="63" t="s">
        <v>425</v>
      </c>
      <c r="F8" s="19" t="s">
        <v>433</v>
      </c>
      <c r="G8" s="21">
        <v>5</v>
      </c>
      <c r="H8" s="32" t="s">
        <v>35</v>
      </c>
      <c r="I8" s="170">
        <v>1</v>
      </c>
      <c r="J8" s="238">
        <f t="shared" si="0"/>
        <v>134.94850021680094</v>
      </c>
      <c r="K8" s="213">
        <v>1</v>
      </c>
      <c r="L8" s="238">
        <f t="shared" si="1"/>
        <v>134.94850021680094</v>
      </c>
      <c r="M8" s="170">
        <v>4</v>
      </c>
      <c r="N8" s="238">
        <f t="shared" si="2"/>
        <v>44.845500650402819</v>
      </c>
      <c r="O8" s="240">
        <f t="shared" si="3"/>
        <v>314.74250108400469</v>
      </c>
      <c r="Q8" s="177" t="s">
        <v>443</v>
      </c>
      <c r="R8" s="66" t="s">
        <v>517</v>
      </c>
      <c r="S8" s="64" t="s">
        <v>154</v>
      </c>
      <c r="T8" s="63" t="s">
        <v>401</v>
      </c>
      <c r="U8" s="66" t="s">
        <v>37</v>
      </c>
      <c r="V8" s="62" t="s">
        <v>533</v>
      </c>
      <c r="W8" s="66">
        <v>5</v>
      </c>
      <c r="X8" s="66">
        <v>4</v>
      </c>
      <c r="Y8" s="66">
        <v>6</v>
      </c>
      <c r="Z8" s="98"/>
    </row>
    <row r="9" spans="1:26" ht="13.5" customHeight="1" x14ac:dyDescent="0.25">
      <c r="A9" s="19">
        <v>6</v>
      </c>
      <c r="B9" s="66" t="s">
        <v>62</v>
      </c>
      <c r="C9" s="64" t="s">
        <v>101</v>
      </c>
      <c r="D9" s="63" t="s">
        <v>519</v>
      </c>
      <c r="F9" s="19" t="s">
        <v>435</v>
      </c>
      <c r="G9" s="21">
        <v>5</v>
      </c>
      <c r="H9" s="32" t="s">
        <v>35</v>
      </c>
      <c r="I9" s="170">
        <v>2</v>
      </c>
      <c r="J9" s="238">
        <f t="shared" si="0"/>
        <v>99.897000433601875</v>
      </c>
      <c r="K9" s="213">
        <v>3</v>
      </c>
      <c r="L9" s="238">
        <f t="shared" si="1"/>
        <v>71.092437480817821</v>
      </c>
      <c r="M9" s="170">
        <v>1</v>
      </c>
      <c r="N9" s="238">
        <f t="shared" si="2"/>
        <v>134.94850021680094</v>
      </c>
      <c r="O9" s="240">
        <f t="shared" si="3"/>
        <v>305.93793813122062</v>
      </c>
      <c r="Q9" s="177" t="s">
        <v>445</v>
      </c>
      <c r="R9" s="66" t="s">
        <v>518</v>
      </c>
      <c r="S9" s="64" t="s">
        <v>159</v>
      </c>
      <c r="T9" s="63" t="s">
        <v>422</v>
      </c>
      <c r="U9" s="66" t="s">
        <v>37</v>
      </c>
      <c r="V9" s="62" t="s">
        <v>534</v>
      </c>
      <c r="W9" s="66">
        <v>6</v>
      </c>
      <c r="X9" s="66">
        <v>6</v>
      </c>
      <c r="Y9" s="66">
        <v>5</v>
      </c>
      <c r="Z9" s="98"/>
    </row>
    <row r="10" spans="1:26" ht="13.5" customHeight="1" x14ac:dyDescent="0.25">
      <c r="A10" s="19">
        <v>7</v>
      </c>
      <c r="B10" s="66" t="s">
        <v>413</v>
      </c>
      <c r="C10" s="64" t="s">
        <v>179</v>
      </c>
      <c r="D10" s="63" t="s">
        <v>164</v>
      </c>
      <c r="F10" s="19" t="s">
        <v>441</v>
      </c>
      <c r="G10" s="21">
        <v>10</v>
      </c>
      <c r="H10" s="32" t="s">
        <v>36</v>
      </c>
      <c r="I10" s="170">
        <v>4</v>
      </c>
      <c r="J10" s="238">
        <f t="shared" si="0"/>
        <v>89.897000433601875</v>
      </c>
      <c r="K10" s="213">
        <v>2</v>
      </c>
      <c r="L10" s="238">
        <f t="shared" si="1"/>
        <v>124.94850021680094</v>
      </c>
      <c r="M10" s="170">
        <v>4</v>
      </c>
      <c r="N10" s="238">
        <f t="shared" si="2"/>
        <v>89.897000433601875</v>
      </c>
      <c r="O10" s="240">
        <f t="shared" si="3"/>
        <v>304.74250108400469</v>
      </c>
      <c r="Q10" s="176" t="s">
        <v>433</v>
      </c>
      <c r="R10" s="148" t="s">
        <v>233</v>
      </c>
      <c r="S10" s="149" t="s">
        <v>90</v>
      </c>
      <c r="T10" s="150" t="s">
        <v>425</v>
      </c>
      <c r="U10" s="148" t="s">
        <v>35</v>
      </c>
      <c r="V10" s="147" t="s">
        <v>445</v>
      </c>
      <c r="W10" s="148">
        <v>1</v>
      </c>
      <c r="X10" s="148">
        <v>1</v>
      </c>
      <c r="Y10" s="148">
        <v>4</v>
      </c>
      <c r="Z10" s="98"/>
    </row>
    <row r="11" spans="1:26" ht="13.5" customHeight="1" x14ac:dyDescent="0.25">
      <c r="A11" s="19">
        <v>8</v>
      </c>
      <c r="B11" s="66" t="s">
        <v>513</v>
      </c>
      <c r="C11" s="64" t="s">
        <v>98</v>
      </c>
      <c r="D11" s="63" t="s">
        <v>514</v>
      </c>
      <c r="F11" s="19" t="s">
        <v>435</v>
      </c>
      <c r="G11" s="21">
        <v>6</v>
      </c>
      <c r="H11" s="32" t="s">
        <v>37</v>
      </c>
      <c r="I11" s="170">
        <v>2</v>
      </c>
      <c r="J11" s="238">
        <f t="shared" si="0"/>
        <v>107.18939606931647</v>
      </c>
      <c r="K11" s="213">
        <v>5</v>
      </c>
      <c r="L11" s="238">
        <f t="shared" si="1"/>
        <v>37.29239563571457</v>
      </c>
      <c r="M11" s="170">
        <v>1</v>
      </c>
      <c r="N11" s="238">
        <f t="shared" si="2"/>
        <v>138.90756251918219</v>
      </c>
      <c r="O11" s="240">
        <f t="shared" si="3"/>
        <v>283.38935422421321</v>
      </c>
      <c r="Q11" s="176" t="s">
        <v>435</v>
      </c>
      <c r="R11" s="148" t="s">
        <v>62</v>
      </c>
      <c r="S11" s="149" t="s">
        <v>101</v>
      </c>
      <c r="T11" s="150" t="s">
        <v>519</v>
      </c>
      <c r="U11" s="148" t="s">
        <v>35</v>
      </c>
      <c r="V11" s="147" t="s">
        <v>445</v>
      </c>
      <c r="W11" s="148">
        <v>2</v>
      </c>
      <c r="X11" s="148">
        <v>3</v>
      </c>
      <c r="Y11" s="148">
        <v>1</v>
      </c>
      <c r="Z11" s="98"/>
    </row>
    <row r="12" spans="1:26" ht="13.5" customHeight="1" x14ac:dyDescent="0.25">
      <c r="A12" s="19">
        <v>9</v>
      </c>
      <c r="B12" s="66" t="s">
        <v>452</v>
      </c>
      <c r="C12" s="64" t="s">
        <v>301</v>
      </c>
      <c r="D12" s="63" t="s">
        <v>520</v>
      </c>
      <c r="F12" s="19" t="s">
        <v>439</v>
      </c>
      <c r="G12" s="21">
        <v>5</v>
      </c>
      <c r="H12" s="32" t="s">
        <v>35</v>
      </c>
      <c r="I12" s="170">
        <v>3</v>
      </c>
      <c r="J12" s="238">
        <f t="shared" si="0"/>
        <v>71.092437480817821</v>
      </c>
      <c r="K12" s="213">
        <v>2</v>
      </c>
      <c r="L12" s="238">
        <f t="shared" si="1"/>
        <v>99.897000433601875</v>
      </c>
      <c r="M12" s="170">
        <v>2</v>
      </c>
      <c r="N12" s="238">
        <f t="shared" si="2"/>
        <v>99.897000433601875</v>
      </c>
      <c r="O12" s="240">
        <f t="shared" si="3"/>
        <v>270.88643834802156</v>
      </c>
      <c r="Q12" s="176" t="s">
        <v>439</v>
      </c>
      <c r="R12" s="148" t="s">
        <v>452</v>
      </c>
      <c r="S12" s="149" t="s">
        <v>301</v>
      </c>
      <c r="T12" s="150" t="s">
        <v>520</v>
      </c>
      <c r="U12" s="148" t="s">
        <v>35</v>
      </c>
      <c r="V12" s="147" t="s">
        <v>448</v>
      </c>
      <c r="W12" s="148">
        <v>3</v>
      </c>
      <c r="X12" s="148">
        <v>2</v>
      </c>
      <c r="Y12" s="148">
        <v>2</v>
      </c>
      <c r="Z12" s="98"/>
    </row>
    <row r="13" spans="1:26" ht="13.5" customHeight="1" x14ac:dyDescent="0.25">
      <c r="A13" s="19">
        <v>10</v>
      </c>
      <c r="B13" s="66" t="s">
        <v>189</v>
      </c>
      <c r="C13" s="64" t="s">
        <v>146</v>
      </c>
      <c r="D13" s="63" t="s">
        <v>190</v>
      </c>
      <c r="F13" s="19" t="s">
        <v>439</v>
      </c>
      <c r="G13" s="21">
        <v>6</v>
      </c>
      <c r="H13" s="32" t="s">
        <v>37</v>
      </c>
      <c r="I13" s="170">
        <v>3</v>
      </c>
      <c r="J13" s="238">
        <f t="shared" si="0"/>
        <v>81.71816644986572</v>
      </c>
      <c r="K13" s="213">
        <v>3</v>
      </c>
      <c r="L13" s="238">
        <f t="shared" si="1"/>
        <v>81.71816644986572</v>
      </c>
      <c r="M13" s="170">
        <v>3</v>
      </c>
      <c r="N13" s="238">
        <f t="shared" si="2"/>
        <v>81.71816644986572</v>
      </c>
      <c r="O13" s="240">
        <f t="shared" si="3"/>
        <v>245.15449934959716</v>
      </c>
      <c r="Q13" s="176" t="s">
        <v>441</v>
      </c>
      <c r="R13" s="148" t="s">
        <v>368</v>
      </c>
      <c r="S13" s="149" t="s">
        <v>161</v>
      </c>
      <c r="T13" s="150" t="s">
        <v>369</v>
      </c>
      <c r="U13" s="148" t="s">
        <v>35</v>
      </c>
      <c r="V13" s="147" t="s">
        <v>535</v>
      </c>
      <c r="W13" s="148">
        <v>5</v>
      </c>
      <c r="X13" s="148">
        <v>4</v>
      </c>
      <c r="Y13" s="148">
        <v>3</v>
      </c>
      <c r="Z13" s="98"/>
    </row>
    <row r="14" spans="1:26" ht="13.5" customHeight="1" x14ac:dyDescent="0.25">
      <c r="A14" s="19">
        <v>11</v>
      </c>
      <c r="B14" s="66" t="s">
        <v>462</v>
      </c>
      <c r="C14" s="64" t="s">
        <v>378</v>
      </c>
      <c r="D14" s="63" t="s">
        <v>379</v>
      </c>
      <c r="F14" s="19" t="s">
        <v>443</v>
      </c>
      <c r="G14" s="21">
        <v>10</v>
      </c>
      <c r="H14" s="32" t="s">
        <v>36</v>
      </c>
      <c r="I14" s="170">
        <v>5</v>
      </c>
      <c r="J14" s="238">
        <f t="shared" si="0"/>
        <v>75.051499783199063</v>
      </c>
      <c r="K14" s="213">
        <v>4</v>
      </c>
      <c r="L14" s="238">
        <f t="shared" si="1"/>
        <v>89.897000433601875</v>
      </c>
      <c r="M14" s="170">
        <v>5</v>
      </c>
      <c r="N14" s="238">
        <f t="shared" si="2"/>
        <v>75.051499783199063</v>
      </c>
      <c r="O14" s="240">
        <f t="shared" si="3"/>
        <v>240</v>
      </c>
      <c r="Q14" s="176" t="s">
        <v>443</v>
      </c>
      <c r="R14" s="148" t="s">
        <v>419</v>
      </c>
      <c r="S14" s="149" t="s">
        <v>102</v>
      </c>
      <c r="T14" s="150" t="s">
        <v>521</v>
      </c>
      <c r="U14" s="148" t="s">
        <v>35</v>
      </c>
      <c r="V14" s="147" t="s">
        <v>410</v>
      </c>
      <c r="W14" s="148">
        <v>4</v>
      </c>
      <c r="X14" s="148" t="s">
        <v>131</v>
      </c>
      <c r="Y14" s="148" t="s">
        <v>131</v>
      </c>
      <c r="Z14" s="98"/>
    </row>
    <row r="15" spans="1:26" ht="13.5" customHeight="1" x14ac:dyDescent="0.25">
      <c r="A15" s="19">
        <v>12</v>
      </c>
      <c r="B15" s="66" t="s">
        <v>515</v>
      </c>
      <c r="C15" s="64" t="s">
        <v>309</v>
      </c>
      <c r="D15" s="63" t="s">
        <v>516</v>
      </c>
      <c r="F15" s="19" t="s">
        <v>441</v>
      </c>
      <c r="G15" s="21">
        <v>6</v>
      </c>
      <c r="H15" s="32" t="s">
        <v>37</v>
      </c>
      <c r="I15" s="170">
        <v>4</v>
      </c>
      <c r="J15" s="238">
        <f t="shared" si="0"/>
        <v>58.80456295278406</v>
      </c>
      <c r="K15" s="213">
        <v>2</v>
      </c>
      <c r="L15" s="238">
        <f t="shared" si="1"/>
        <v>107.18939606931647</v>
      </c>
      <c r="M15" s="170">
        <v>4</v>
      </c>
      <c r="N15" s="238">
        <f t="shared" si="2"/>
        <v>58.80456295278406</v>
      </c>
      <c r="O15" s="240">
        <f t="shared" si="3"/>
        <v>224.79852197488458</v>
      </c>
      <c r="Q15" s="177" t="s">
        <v>433</v>
      </c>
      <c r="R15" s="66" t="s">
        <v>522</v>
      </c>
      <c r="S15" s="64" t="s">
        <v>163</v>
      </c>
      <c r="T15" s="63" t="s">
        <v>523</v>
      </c>
      <c r="U15" s="66" t="s">
        <v>36</v>
      </c>
      <c r="V15" s="62" t="s">
        <v>443</v>
      </c>
      <c r="W15" s="66">
        <v>3</v>
      </c>
      <c r="X15" s="66">
        <v>1</v>
      </c>
      <c r="Y15" s="66">
        <v>1</v>
      </c>
      <c r="Z15" s="98"/>
    </row>
    <row r="16" spans="1:26" ht="13.5" customHeight="1" x14ac:dyDescent="0.25">
      <c r="A16" s="19">
        <v>13</v>
      </c>
      <c r="B16" s="66" t="s">
        <v>461</v>
      </c>
      <c r="C16" s="64" t="s">
        <v>527</v>
      </c>
      <c r="D16" s="63" t="s">
        <v>156</v>
      </c>
      <c r="F16" s="19" t="s">
        <v>445</v>
      </c>
      <c r="G16" s="21">
        <v>10</v>
      </c>
      <c r="H16" s="32" t="s">
        <v>36</v>
      </c>
      <c r="I16" s="170">
        <v>7</v>
      </c>
      <c r="J16" s="238">
        <f t="shared" si="0"/>
        <v>47.745097999287161</v>
      </c>
      <c r="K16" s="213">
        <v>6</v>
      </c>
      <c r="L16" s="238">
        <f t="shared" si="1"/>
        <v>61.092437480817821</v>
      </c>
      <c r="M16" s="170">
        <v>6</v>
      </c>
      <c r="N16" s="238">
        <f t="shared" si="2"/>
        <v>61.092437480817821</v>
      </c>
      <c r="O16" s="240">
        <f t="shared" si="3"/>
        <v>169.92997296092278</v>
      </c>
      <c r="Q16" s="177" t="s">
        <v>435</v>
      </c>
      <c r="R16" s="66" t="s">
        <v>411</v>
      </c>
      <c r="S16" s="64" t="s">
        <v>132</v>
      </c>
      <c r="T16" s="63" t="s">
        <v>158</v>
      </c>
      <c r="U16" s="66" t="s">
        <v>36</v>
      </c>
      <c r="V16" s="62" t="s">
        <v>528</v>
      </c>
      <c r="W16" s="66">
        <v>1</v>
      </c>
      <c r="X16" s="66">
        <v>5</v>
      </c>
      <c r="Y16" s="66">
        <v>2</v>
      </c>
      <c r="Z16" s="98"/>
    </row>
    <row r="17" spans="1:26" ht="13.5" customHeight="1" x14ac:dyDescent="0.25">
      <c r="A17" s="19">
        <v>14</v>
      </c>
      <c r="B17" s="66" t="s">
        <v>458</v>
      </c>
      <c r="C17" s="64" t="s">
        <v>114</v>
      </c>
      <c r="D17" s="63" t="s">
        <v>382</v>
      </c>
      <c r="F17" s="19" t="s">
        <v>448</v>
      </c>
      <c r="G17" s="21">
        <v>10</v>
      </c>
      <c r="H17" s="32" t="s">
        <v>36</v>
      </c>
      <c r="I17" s="170">
        <v>6</v>
      </c>
      <c r="J17" s="238">
        <f t="shared" si="0"/>
        <v>61.092437480817821</v>
      </c>
      <c r="K17" s="213">
        <v>7</v>
      </c>
      <c r="L17" s="238">
        <f t="shared" si="1"/>
        <v>47.745097999287161</v>
      </c>
      <c r="M17" s="170">
        <v>7</v>
      </c>
      <c r="N17" s="238">
        <f t="shared" si="2"/>
        <v>47.745097999287161</v>
      </c>
      <c r="O17" s="240">
        <f t="shared" si="3"/>
        <v>156.58263347939214</v>
      </c>
      <c r="Q17" s="177" t="s">
        <v>439</v>
      </c>
      <c r="R17" s="66" t="s">
        <v>66</v>
      </c>
      <c r="S17" s="64" t="s">
        <v>104</v>
      </c>
      <c r="T17" s="63" t="s">
        <v>418</v>
      </c>
      <c r="U17" s="66" t="s">
        <v>36</v>
      </c>
      <c r="V17" s="62" t="s">
        <v>528</v>
      </c>
      <c r="W17" s="66">
        <v>2</v>
      </c>
      <c r="X17" s="66">
        <v>3</v>
      </c>
      <c r="Y17" s="66">
        <v>3</v>
      </c>
      <c r="Z17" s="98"/>
    </row>
    <row r="18" spans="1:26" ht="13.5" customHeight="1" x14ac:dyDescent="0.25">
      <c r="A18" s="19">
        <v>15</v>
      </c>
      <c r="B18" s="66" t="s">
        <v>368</v>
      </c>
      <c r="C18" s="64" t="s">
        <v>161</v>
      </c>
      <c r="D18" s="63" t="s">
        <v>369</v>
      </c>
      <c r="F18" s="19" t="s">
        <v>441</v>
      </c>
      <c r="G18" s="21">
        <v>5</v>
      </c>
      <c r="H18" s="32" t="s">
        <v>35</v>
      </c>
      <c r="I18" s="170">
        <v>5</v>
      </c>
      <c r="J18" s="238">
        <f t="shared" si="0"/>
        <v>20</v>
      </c>
      <c r="K18" s="213">
        <v>4</v>
      </c>
      <c r="L18" s="238">
        <f t="shared" si="1"/>
        <v>44.845500650402819</v>
      </c>
      <c r="M18" s="170">
        <v>3</v>
      </c>
      <c r="N18" s="238">
        <f t="shared" si="2"/>
        <v>71.092437480817821</v>
      </c>
      <c r="O18" s="240">
        <f t="shared" si="3"/>
        <v>135.93793813122065</v>
      </c>
      <c r="Q18" s="177" t="s">
        <v>441</v>
      </c>
      <c r="R18" s="66" t="s">
        <v>413</v>
      </c>
      <c r="S18" s="64" t="s">
        <v>179</v>
      </c>
      <c r="T18" s="63" t="s">
        <v>164</v>
      </c>
      <c r="U18" s="66" t="s">
        <v>36</v>
      </c>
      <c r="V18" s="62" t="s">
        <v>423</v>
      </c>
      <c r="W18" s="66">
        <v>4</v>
      </c>
      <c r="X18" s="66">
        <v>2</v>
      </c>
      <c r="Y18" s="66">
        <v>4</v>
      </c>
      <c r="Z18" s="98"/>
    </row>
    <row r="19" spans="1:26" ht="13.5" customHeight="1" x14ac:dyDescent="0.25">
      <c r="A19" s="19">
        <v>16</v>
      </c>
      <c r="B19" s="66" t="s">
        <v>517</v>
      </c>
      <c r="C19" s="64" t="s">
        <v>154</v>
      </c>
      <c r="D19" s="63" t="s">
        <v>401</v>
      </c>
      <c r="F19" s="19" t="s">
        <v>443</v>
      </c>
      <c r="G19" s="21">
        <v>6</v>
      </c>
      <c r="H19" s="32" t="s">
        <v>37</v>
      </c>
      <c r="I19" s="170">
        <v>5</v>
      </c>
      <c r="J19" s="238">
        <f t="shared" si="0"/>
        <v>37.29239563571457</v>
      </c>
      <c r="K19" s="213">
        <v>4</v>
      </c>
      <c r="L19" s="238">
        <f t="shared" si="1"/>
        <v>58.80456295278406</v>
      </c>
      <c r="M19" s="170">
        <v>6</v>
      </c>
      <c r="N19" s="238">
        <f t="shared" si="2"/>
        <v>16.666666666666664</v>
      </c>
      <c r="O19" s="240">
        <f t="shared" si="3"/>
        <v>112.76362525516529</v>
      </c>
      <c r="Q19" s="177" t="s">
        <v>443</v>
      </c>
      <c r="R19" s="66" t="s">
        <v>462</v>
      </c>
      <c r="S19" s="64" t="s">
        <v>378</v>
      </c>
      <c r="T19" s="63" t="s">
        <v>379</v>
      </c>
      <c r="U19" s="66" t="s">
        <v>36</v>
      </c>
      <c r="V19" s="62" t="s">
        <v>537</v>
      </c>
      <c r="W19" s="66">
        <v>5</v>
      </c>
      <c r="X19" s="66">
        <v>4</v>
      </c>
      <c r="Y19" s="66">
        <v>5</v>
      </c>
      <c r="Z19" s="98"/>
    </row>
    <row r="20" spans="1:26" ht="13.5" customHeight="1" x14ac:dyDescent="0.25">
      <c r="A20" s="19">
        <v>17</v>
      </c>
      <c r="B20" s="66" t="s">
        <v>419</v>
      </c>
      <c r="C20" s="64" t="s">
        <v>102</v>
      </c>
      <c r="D20" s="63" t="s">
        <v>521</v>
      </c>
      <c r="F20" s="19" t="s">
        <v>443</v>
      </c>
      <c r="G20" s="21">
        <v>5</v>
      </c>
      <c r="H20" s="32" t="s">
        <v>35</v>
      </c>
      <c r="I20" s="170">
        <v>4</v>
      </c>
      <c r="J20" s="238">
        <f t="shared" si="0"/>
        <v>44.845500650402819</v>
      </c>
      <c r="K20" s="213" t="s">
        <v>131</v>
      </c>
      <c r="L20" s="238">
        <f t="shared" si="1"/>
        <v>20</v>
      </c>
      <c r="M20" s="170" t="s">
        <v>131</v>
      </c>
      <c r="N20" s="238">
        <f t="shared" si="2"/>
        <v>20</v>
      </c>
      <c r="O20" s="240">
        <f t="shared" si="3"/>
        <v>84.845500650402812</v>
      </c>
      <c r="Q20" s="177" t="s">
        <v>445</v>
      </c>
      <c r="R20" s="66" t="s">
        <v>461</v>
      </c>
      <c r="S20" s="64" t="s">
        <v>527</v>
      </c>
      <c r="T20" s="63" t="s">
        <v>156</v>
      </c>
      <c r="U20" s="66" t="s">
        <v>36</v>
      </c>
      <c r="V20" s="62" t="s">
        <v>538</v>
      </c>
      <c r="W20" s="66">
        <v>7</v>
      </c>
      <c r="X20" s="66">
        <v>6</v>
      </c>
      <c r="Y20" s="66">
        <v>6</v>
      </c>
      <c r="Z20" s="98"/>
    </row>
    <row r="21" spans="1:26" ht="13.5" customHeight="1" x14ac:dyDescent="0.25">
      <c r="A21" s="19">
        <v>18</v>
      </c>
      <c r="B21" s="66" t="s">
        <v>529</v>
      </c>
      <c r="C21" s="64" t="s">
        <v>162</v>
      </c>
      <c r="D21" s="63" t="s">
        <v>530</v>
      </c>
      <c r="F21" s="19" t="s">
        <v>528</v>
      </c>
      <c r="G21" s="21">
        <v>10</v>
      </c>
      <c r="H21" s="32" t="s">
        <v>36</v>
      </c>
      <c r="I21" s="170">
        <v>10</v>
      </c>
      <c r="J21" s="238">
        <f t="shared" si="0"/>
        <v>10</v>
      </c>
      <c r="K21" s="213">
        <v>8</v>
      </c>
      <c r="L21" s="238">
        <f t="shared" si="1"/>
        <v>34.845500650402819</v>
      </c>
      <c r="M21" s="170">
        <v>8</v>
      </c>
      <c r="N21" s="238">
        <f t="shared" si="2"/>
        <v>34.845500650402819</v>
      </c>
      <c r="O21" s="240">
        <f t="shared" si="3"/>
        <v>79.691001300805638</v>
      </c>
      <c r="Q21" s="177" t="s">
        <v>448</v>
      </c>
      <c r="R21" s="66" t="s">
        <v>458</v>
      </c>
      <c r="S21" s="64" t="s">
        <v>114</v>
      </c>
      <c r="T21" s="63" t="s">
        <v>382</v>
      </c>
      <c r="U21" s="66" t="s">
        <v>36</v>
      </c>
      <c r="V21" s="62" t="s">
        <v>539</v>
      </c>
      <c r="W21" s="66">
        <v>6</v>
      </c>
      <c r="X21" s="66">
        <v>7</v>
      </c>
      <c r="Y21" s="66">
        <v>7</v>
      </c>
      <c r="Z21" s="98"/>
    </row>
    <row r="22" spans="1:26" ht="13.5" customHeight="1" x14ac:dyDescent="0.25">
      <c r="A22" s="19">
        <v>19</v>
      </c>
      <c r="B22" s="66" t="s">
        <v>518</v>
      </c>
      <c r="C22" s="64" t="s">
        <v>159</v>
      </c>
      <c r="D22" s="63" t="s">
        <v>422</v>
      </c>
      <c r="F22" s="19" t="s">
        <v>445</v>
      </c>
      <c r="G22" s="21">
        <v>6</v>
      </c>
      <c r="H22" s="32" t="s">
        <v>37</v>
      </c>
      <c r="I22" s="170">
        <v>6</v>
      </c>
      <c r="J22" s="238">
        <f t="shared" si="0"/>
        <v>16.666666666666664</v>
      </c>
      <c r="K22" s="213">
        <v>6</v>
      </c>
      <c r="L22" s="238">
        <f t="shared" si="1"/>
        <v>16.666666666666664</v>
      </c>
      <c r="M22" s="170">
        <v>5</v>
      </c>
      <c r="N22" s="238">
        <f t="shared" si="2"/>
        <v>37.29239563571457</v>
      </c>
      <c r="O22" s="240">
        <f t="shared" si="3"/>
        <v>70.625728969047898</v>
      </c>
      <c r="Q22" s="177" t="s">
        <v>528</v>
      </c>
      <c r="R22" s="66" t="s">
        <v>529</v>
      </c>
      <c r="S22" s="64" t="s">
        <v>162</v>
      </c>
      <c r="T22" s="63" t="s">
        <v>530</v>
      </c>
      <c r="U22" s="66" t="s">
        <v>36</v>
      </c>
      <c r="V22" s="62" t="s">
        <v>540</v>
      </c>
      <c r="W22" s="66">
        <v>10</v>
      </c>
      <c r="X22" s="66">
        <v>8</v>
      </c>
      <c r="Y22" s="66">
        <v>8</v>
      </c>
      <c r="Z22" s="98"/>
    </row>
    <row r="23" spans="1:26" ht="13.5" customHeight="1" x14ac:dyDescent="0.25">
      <c r="A23" s="19">
        <v>20</v>
      </c>
      <c r="B23" s="66" t="s">
        <v>416</v>
      </c>
      <c r="C23" s="64" t="s">
        <v>150</v>
      </c>
      <c r="D23" s="63" t="s">
        <v>532</v>
      </c>
      <c r="F23" s="19" t="s">
        <v>531</v>
      </c>
      <c r="G23" s="21">
        <v>10</v>
      </c>
      <c r="H23" s="32" t="s">
        <v>36</v>
      </c>
      <c r="I23" s="170">
        <v>8</v>
      </c>
      <c r="J23" s="238">
        <f t="shared" si="0"/>
        <v>34.845500650402819</v>
      </c>
      <c r="K23" s="213" t="s">
        <v>25</v>
      </c>
      <c r="L23" s="238">
        <f t="shared" si="1"/>
        <v>10</v>
      </c>
      <c r="M23" s="170" t="s">
        <v>131</v>
      </c>
      <c r="N23" s="238">
        <f t="shared" si="2"/>
        <v>10</v>
      </c>
      <c r="O23" s="240">
        <f t="shared" si="3"/>
        <v>54.845500650402819</v>
      </c>
      <c r="Q23" s="177" t="s">
        <v>531</v>
      </c>
      <c r="R23" s="66" t="s">
        <v>416</v>
      </c>
      <c r="S23" s="64" t="s">
        <v>150</v>
      </c>
      <c r="T23" s="63" t="s">
        <v>532</v>
      </c>
      <c r="U23" s="66" t="s">
        <v>36</v>
      </c>
      <c r="V23" s="62" t="s">
        <v>541</v>
      </c>
      <c r="W23" s="66">
        <v>8</v>
      </c>
      <c r="X23" s="66" t="s">
        <v>25</v>
      </c>
      <c r="Y23" s="66" t="s">
        <v>131</v>
      </c>
      <c r="Z23" s="98"/>
    </row>
    <row r="24" spans="1:26" ht="13.5" customHeight="1" x14ac:dyDescent="0.25">
      <c r="A24" s="19">
        <v>21</v>
      </c>
      <c r="B24" s="66" t="s">
        <v>524</v>
      </c>
      <c r="C24" s="64" t="s">
        <v>525</v>
      </c>
      <c r="D24" s="63" t="s">
        <v>526</v>
      </c>
      <c r="F24" s="19" t="s">
        <v>423</v>
      </c>
      <c r="G24" s="21">
        <v>10</v>
      </c>
      <c r="H24" s="32" t="s">
        <v>36</v>
      </c>
      <c r="I24" s="170">
        <v>9</v>
      </c>
      <c r="J24" s="238">
        <f t="shared" si="0"/>
        <v>22.287874528033758</v>
      </c>
      <c r="K24" s="213" t="s">
        <v>25</v>
      </c>
      <c r="L24" s="238">
        <f t="shared" si="1"/>
        <v>10</v>
      </c>
      <c r="M24" s="170" t="s">
        <v>131</v>
      </c>
      <c r="N24" s="238">
        <f t="shared" si="2"/>
        <v>10</v>
      </c>
      <c r="O24" s="240">
        <f t="shared" si="3"/>
        <v>42.287874528033754</v>
      </c>
      <c r="Q24" s="177" t="s">
        <v>423</v>
      </c>
      <c r="R24" s="66" t="s">
        <v>524</v>
      </c>
      <c r="S24" s="64" t="s">
        <v>525</v>
      </c>
      <c r="T24" s="63" t="s">
        <v>526</v>
      </c>
      <c r="U24" s="66" t="s">
        <v>36</v>
      </c>
      <c r="V24" s="62" t="s">
        <v>536</v>
      </c>
      <c r="W24" s="66">
        <v>9</v>
      </c>
      <c r="X24" s="66" t="s">
        <v>25</v>
      </c>
      <c r="Y24" s="66" t="s">
        <v>131</v>
      </c>
      <c r="Z24" s="98"/>
    </row>
    <row r="25" spans="1:26" ht="13.5" customHeight="1" x14ac:dyDescent="0.25">
      <c r="P25" s="58"/>
    </row>
    <row r="26" spans="1:26" ht="13.5" customHeight="1" x14ac:dyDescent="0.25">
      <c r="N26" s="58"/>
      <c r="R26"/>
      <c r="T26" s="197"/>
      <c r="U26"/>
      <c r="V26" s="197"/>
      <c r="X26"/>
    </row>
    <row r="27" spans="1:26" ht="13.5" customHeight="1" x14ac:dyDescent="0.25">
      <c r="N27" s="58"/>
      <c r="R27"/>
      <c r="T27" s="197"/>
      <c r="U27"/>
      <c r="V27" s="197"/>
      <c r="X27"/>
    </row>
    <row r="28" spans="1:26" ht="13.5" customHeight="1" x14ac:dyDescent="0.25">
      <c r="N28" s="58"/>
      <c r="R28"/>
      <c r="T28" s="197"/>
      <c r="U28"/>
      <c r="V28" s="197"/>
      <c r="X28"/>
    </row>
    <row r="29" spans="1:26" ht="13.5" customHeight="1" x14ac:dyDescent="0.25">
      <c r="N29" s="58"/>
      <c r="R29"/>
      <c r="T29" s="197"/>
      <c r="U29"/>
      <c r="V29" s="197"/>
      <c r="X29"/>
    </row>
    <row r="30" spans="1:26" ht="13.5" customHeight="1" x14ac:dyDescent="0.25">
      <c r="N30" s="58"/>
      <c r="R30"/>
      <c r="T30" s="197"/>
      <c r="U30"/>
      <c r="V30" s="197"/>
      <c r="X30"/>
    </row>
    <row r="31" spans="1:26" ht="13.5" customHeight="1" x14ac:dyDescent="0.25">
      <c r="N31" s="58"/>
      <c r="R31"/>
      <c r="T31" s="197"/>
      <c r="U31"/>
      <c r="V31" s="197"/>
      <c r="X31"/>
    </row>
    <row r="32" spans="1:26" ht="13.5" customHeight="1" x14ac:dyDescent="0.25">
      <c r="L32" s="58"/>
      <c r="R32"/>
      <c r="T32" s="197"/>
      <c r="U32"/>
      <c r="V32" s="197"/>
      <c r="X32"/>
    </row>
    <row r="33" spans="12:25" ht="13.5" customHeight="1" x14ac:dyDescent="0.25">
      <c r="L33" s="58"/>
      <c r="R33"/>
      <c r="T33" s="197"/>
      <c r="U33"/>
      <c r="V33" s="197"/>
      <c r="X33"/>
    </row>
    <row r="34" spans="12:25" ht="13.5" customHeight="1" x14ac:dyDescent="0.25">
      <c r="L34" s="58"/>
      <c r="R34"/>
      <c r="T34" s="197"/>
      <c r="U34"/>
      <c r="V34" s="197"/>
      <c r="X34"/>
    </row>
    <row r="35" spans="12:25" ht="13.5" customHeight="1" x14ac:dyDescent="0.25">
      <c r="L35" s="58"/>
      <c r="R35"/>
      <c r="T35" s="197"/>
      <c r="U35"/>
      <c r="V35" s="197"/>
      <c r="X35"/>
    </row>
    <row r="36" spans="12:25" ht="13.5" customHeight="1" x14ac:dyDescent="0.25">
      <c r="L36" s="58"/>
      <c r="R36"/>
      <c r="T36" s="197"/>
      <c r="U36"/>
      <c r="V36" s="197"/>
      <c r="X36"/>
    </row>
    <row r="37" spans="12:25" ht="13.5" customHeight="1" x14ac:dyDescent="0.25">
      <c r="L37" s="58"/>
      <c r="R37"/>
      <c r="T37" s="197"/>
      <c r="U37"/>
      <c r="V37" s="197"/>
      <c r="X37"/>
    </row>
    <row r="38" spans="12:25" ht="13.5" customHeight="1" x14ac:dyDescent="0.25">
      <c r="L38" s="58"/>
      <c r="R38"/>
      <c r="T38" s="197"/>
      <c r="U38"/>
      <c r="V38" s="197"/>
      <c r="X38"/>
    </row>
    <row r="39" spans="12:25" ht="13.5" customHeight="1" x14ac:dyDescent="0.25">
      <c r="L39" s="58"/>
      <c r="R39"/>
      <c r="T39" s="197"/>
      <c r="U39"/>
      <c r="V39" s="197"/>
      <c r="X39"/>
    </row>
    <row r="40" spans="12:25" ht="13.5" customHeight="1" x14ac:dyDescent="0.25">
      <c r="L40" s="58"/>
      <c r="R40"/>
      <c r="T40" s="197"/>
      <c r="U40"/>
      <c r="V40" s="197"/>
      <c r="X40"/>
    </row>
    <row r="41" spans="12:25" ht="13.5" customHeight="1" x14ac:dyDescent="0.25">
      <c r="L41" s="58"/>
      <c r="R41"/>
      <c r="T41" s="197"/>
      <c r="U41"/>
      <c r="V41" s="197"/>
      <c r="X41"/>
    </row>
    <row r="42" spans="12:25" ht="13.5" customHeight="1" x14ac:dyDescent="0.25">
      <c r="L42" s="58"/>
      <c r="R42"/>
      <c r="T42" s="197"/>
      <c r="U42"/>
      <c r="V42" s="197"/>
      <c r="X42"/>
    </row>
    <row r="43" spans="12:25" ht="13.5" customHeight="1" x14ac:dyDescent="0.25">
      <c r="L43" s="58"/>
      <c r="R43"/>
      <c r="T43" s="197"/>
      <c r="U43"/>
      <c r="V43" s="197"/>
      <c r="X43"/>
    </row>
    <row r="44" spans="12:25" ht="13.5" customHeight="1" x14ac:dyDescent="0.25">
      <c r="L44" s="58"/>
      <c r="R44"/>
      <c r="T44" s="197"/>
      <c r="U44"/>
      <c r="V44" s="197"/>
      <c r="X44"/>
    </row>
    <row r="45" spans="12:25" ht="13.5" customHeight="1" x14ac:dyDescent="0.25">
      <c r="L45" s="58"/>
      <c r="R45"/>
      <c r="T45" s="197"/>
      <c r="U45"/>
      <c r="V45" s="197"/>
      <c r="X45"/>
    </row>
    <row r="46" spans="12:25" ht="13.5" customHeight="1" x14ac:dyDescent="0.25">
      <c r="L46" s="58"/>
      <c r="R46"/>
      <c r="T46" s="197"/>
      <c r="U46"/>
      <c r="V46" s="197"/>
      <c r="X46"/>
    </row>
    <row r="47" spans="12:25" ht="13.5" customHeight="1" x14ac:dyDescent="0.25">
      <c r="O47" s="58"/>
      <c r="R47"/>
      <c r="U47"/>
      <c r="W47" s="197"/>
      <c r="X47"/>
      <c r="Y47" s="197"/>
    </row>
    <row r="48" spans="12:25" ht="13.5" customHeight="1" x14ac:dyDescent="0.25">
      <c r="O48" s="58"/>
      <c r="R48"/>
      <c r="U48"/>
      <c r="W48" s="197"/>
      <c r="X48"/>
      <c r="Y48" s="197"/>
    </row>
    <row r="49" spans="16:21" ht="13.5" customHeight="1" x14ac:dyDescent="0.25">
      <c r="P49" s="58"/>
      <c r="R49"/>
      <c r="U49"/>
    </row>
    <row r="50" spans="16:21" ht="13.5" customHeight="1" x14ac:dyDescent="0.25">
      <c r="P50" s="58"/>
      <c r="R50"/>
      <c r="U50"/>
    </row>
    <row r="51" spans="16:21" ht="13.5" customHeight="1" x14ac:dyDescent="0.25">
      <c r="P51" s="58"/>
      <c r="R51"/>
      <c r="U51"/>
    </row>
    <row r="52" spans="16:21" ht="13.5" customHeight="1" x14ac:dyDescent="0.25">
      <c r="P52" s="58"/>
      <c r="R52"/>
      <c r="U52"/>
    </row>
    <row r="53" spans="16:21" ht="13.5" customHeight="1" x14ac:dyDescent="0.25">
      <c r="P53" s="58"/>
      <c r="R53"/>
      <c r="U53"/>
    </row>
    <row r="54" spans="16:21" ht="13.5" customHeight="1" x14ac:dyDescent="0.25">
      <c r="P54" s="58"/>
      <c r="R54"/>
      <c r="U54"/>
    </row>
    <row r="55" spans="16:21" ht="13.5" customHeight="1" x14ac:dyDescent="0.25">
      <c r="P55" s="58"/>
      <c r="R55"/>
      <c r="U55"/>
    </row>
    <row r="56" spans="16:21" ht="13.5" customHeight="1" x14ac:dyDescent="0.25">
      <c r="P56" s="58"/>
      <c r="R56"/>
      <c r="S56" s="58"/>
      <c r="U56"/>
    </row>
  </sheetData>
  <sortState xmlns:xlrd2="http://schemas.microsoft.com/office/spreadsheetml/2017/richdata2" ref="B4:O24">
    <sortCondition descending="1" ref="O4:O24"/>
  </sortState>
  <mergeCells count="3">
    <mergeCell ref="I3:J3"/>
    <mergeCell ref="M3:N3"/>
    <mergeCell ref="K3:L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4</vt:i4>
      </vt:variant>
    </vt:vector>
  </HeadingPairs>
  <TitlesOfParts>
    <vt:vector size="18" baseType="lpstr">
      <vt:lpstr>Systéme de point 22</vt:lpstr>
      <vt:lpstr>Synthése 22</vt:lpstr>
      <vt:lpstr>TOTAL 2022</vt:lpstr>
      <vt:lpstr>Dames de Saint-Tropez 22</vt:lpstr>
      <vt:lpstr>Cassis 22</vt:lpstr>
      <vt:lpstr>Antibes 22</vt:lpstr>
      <vt:lpstr>Porquerolles 22</vt:lpstr>
      <vt:lpstr>Coupe Printemps YCF 22</vt:lpstr>
      <vt:lpstr>Calanques 22</vt:lpstr>
      <vt:lpstr>TBS 22</vt:lpstr>
      <vt:lpstr>Corsica classic 22</vt:lpstr>
      <vt:lpstr>Cannes 22</vt:lpstr>
      <vt:lpstr>CA YCF 22</vt:lpstr>
      <vt:lpstr>Saint-Tropez 22</vt:lpstr>
      <vt:lpstr>'Synthése 22'!Area_stampa</vt:lpstr>
      <vt:lpstr>'Systéme de point 22'!Area_stampa</vt:lpstr>
      <vt:lpstr>'TOTAL 2022'!Area_stampa</vt:lpstr>
      <vt:lpstr>'TOTAL 2022'!Titoli_stampa</vt:lpstr>
    </vt:vector>
  </TitlesOfParts>
  <Company>god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LES REGATES IMPERIALES 2007</dc:title>
  <dc:creator>god</dc:creator>
  <cp:lastModifiedBy>Renaud Godard</cp:lastModifiedBy>
  <cp:lastPrinted>2022-11-03T09:00:23Z</cp:lastPrinted>
  <dcterms:created xsi:type="dcterms:W3CDTF">2005-07-24T15:37:58Z</dcterms:created>
  <dcterms:modified xsi:type="dcterms:W3CDTF">2022-11-03T09:00:45Z</dcterms:modified>
</cp:coreProperties>
</file>